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66925"/>
  <mc:AlternateContent xmlns:mc="http://schemas.openxmlformats.org/markup-compatibility/2006">
    <mc:Choice Requires="x15">
      <x15ac:absPath xmlns:x15ac="http://schemas.microsoft.com/office/spreadsheetml/2010/11/ac" url="\\DTMASERV01\Shared\ALL\CT-ODFC\2018 NOFA\Project Scoring and Ranking\Forms &amp; Tools\"/>
    </mc:Choice>
  </mc:AlternateContent>
  <xr:revisionPtr revIDLastSave="0" documentId="10_ncr:8100000_{5AD293B4-E2C3-4ED0-8D25-451BB78BC8DF}" xr6:coauthVersionLast="33" xr6:coauthVersionMax="33" xr10:uidLastSave="{00000000-0000-0000-0000-000000000000}"/>
  <bookViews>
    <workbookView xWindow="0" yWindow="0" windowWidth="47325" windowHeight="11880" tabRatio="888" xr2:uid="{00000000-000D-0000-FFFF-FFFF00000000}"/>
  </bookViews>
  <sheets>
    <sheet name="REQUIRED Performance Eval Tool" sheetId="9" r:id="rId1"/>
    <sheet name="REQUIRED eLOCCS Draws" sheetId="20" r:id="rId2"/>
    <sheet name="REQUIRED CostEffectivenessData" sheetId="19" r:id="rId3"/>
    <sheet name="ResourceOnly APR Table Examples" sheetId="12" r:id="rId4"/>
    <sheet name="ResourceOnly Scoring Benchmarks" sheetId="23" r:id="rId5"/>
    <sheet name="Configuration" sheetId="21" state="hidden" r:id="rId6"/>
    <sheet name="Monitoring Tool v1.2 EXAMPLE" sheetId="16" state="hidden" r:id="rId7"/>
    <sheet name="Monitoring Tool v1.1 Test" sheetId="13" state="hidden" r:id="rId8"/>
    <sheet name="SPMs Data" sheetId="11" state="hidden" r:id="rId9"/>
    <sheet name="List CT-503 Project Names" sheetId="3" state="hidden" r:id="rId10"/>
    <sheet name="List CT-503 Grantee Names" sheetId="18" state="hidden" r:id="rId11"/>
    <sheet name="List CT-503 Agency Names" sheetId="4" state="hidden" r:id="rId12"/>
    <sheet name="List Yes No NA" sheetId="15" state="hidden" r:id="rId13"/>
    <sheet name="List CT-503 Grant #" sheetId="2" state="hidden" r:id="rId14"/>
    <sheet name="Project Type List" sheetId="10" state="hidden" r:id="rId15"/>
  </sheets>
  <definedNames>
    <definedName name="_xlnm.Print_Area" localSheetId="7">'Monitoring Tool v1.1 Test'!$A$1:$G$139</definedName>
    <definedName name="_xlnm.Print_Area" localSheetId="6">'Monitoring Tool v1.2 EXAMPLE'!$A$2:$G$142</definedName>
    <definedName name="_xlnm.Print_Area" localSheetId="2">'REQUIRED CostEffectivenessData'!$A$25:$Z$38</definedName>
    <definedName name="_xlnm.Print_Area" localSheetId="1">'REQUIRED eLOCCS Draws'!$A$4:$F$16</definedName>
    <definedName name="_xlnm.Print_Area" localSheetId="0">'REQUIRED Performance Eval Tool'!$A$4:$G$137</definedName>
    <definedName name="_xlnm.Print_Area" localSheetId="3">'ResourceOnly APR Table Examples'!$A$1:$M$331</definedName>
    <definedName name="_xlnm.Print_Area" localSheetId="4">'ResourceOnly Scoring Benchmarks'!$A$1:$D$31</definedName>
    <definedName name="_xlnm.Print_Titles" localSheetId="7">'Monitoring Tool v1.1 Test'!$1:$7</definedName>
    <definedName name="_xlnm.Print_Titles" localSheetId="6">'Monitoring Tool v1.2 EXAMPLE'!$2:$7</definedName>
    <definedName name="_xlnm.Print_Titles" localSheetId="2">'REQUIRED CostEffectivenessData'!$B:$D</definedName>
    <definedName name="_xlnm.Print_Titles" localSheetId="0">'REQUIRED Performance Eval Tool'!$4:$11</definedName>
    <definedName name="_xlnm.Print_Titles" localSheetId="3">'ResourceOnly APR Table Examples'!$1:$1</definedName>
  </definedNames>
  <calcPr calcId="162913"/>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31" i="9" l="1"/>
  <c r="E130" i="9"/>
  <c r="E128" i="9"/>
  <c r="E126" i="9"/>
  <c r="E124" i="9"/>
  <c r="E119" i="9"/>
  <c r="E122" i="9"/>
  <c r="E115" i="9" l="1"/>
  <c r="G115" i="9" s="1"/>
  <c r="E134" i="9" l="1"/>
  <c r="E121" i="9"/>
  <c r="G119" i="9"/>
  <c r="E118" i="9"/>
  <c r="E141" i="16"/>
  <c r="F141" i="16"/>
  <c r="E140" i="16"/>
  <c r="G140" i="16"/>
  <c r="F140" i="16"/>
  <c r="E139" i="16"/>
  <c r="G139" i="16"/>
  <c r="E138" i="16"/>
  <c r="E137" i="16"/>
  <c r="F137" i="16"/>
  <c r="E135" i="16"/>
  <c r="F135" i="16"/>
  <c r="E134" i="16"/>
  <c r="F134" i="16"/>
  <c r="E132" i="16"/>
  <c r="F132" i="16"/>
  <c r="E131" i="16"/>
  <c r="F131" i="16"/>
  <c r="E129" i="16"/>
  <c r="F129" i="16"/>
  <c r="E128" i="16"/>
  <c r="F128" i="16"/>
  <c r="E127" i="16"/>
  <c r="G127" i="16"/>
  <c r="E125" i="16"/>
  <c r="F125" i="16"/>
  <c r="E124" i="16"/>
  <c r="F124" i="16"/>
  <c r="E123" i="16"/>
  <c r="G123" i="16"/>
  <c r="E120" i="16"/>
  <c r="F120" i="16"/>
  <c r="E119" i="16"/>
  <c r="F119" i="16"/>
  <c r="E118" i="16"/>
  <c r="F118" i="16"/>
  <c r="E116" i="16"/>
  <c r="F116" i="16"/>
  <c r="E115" i="16"/>
  <c r="F115" i="16"/>
  <c r="E114" i="16"/>
  <c r="F114" i="16"/>
  <c r="E113" i="16"/>
  <c r="F113" i="16"/>
  <c r="E111" i="16"/>
  <c r="F111" i="16"/>
  <c r="F115" i="9"/>
  <c r="E114" i="9"/>
  <c r="G114" i="9" s="1"/>
  <c r="E113" i="9"/>
  <c r="G113" i="9" s="1"/>
  <c r="E112" i="9"/>
  <c r="G112" i="9" s="1"/>
  <c r="E110" i="9"/>
  <c r="G110" i="9" s="1"/>
  <c r="E124" i="13"/>
  <c r="E120" i="13"/>
  <c r="G120" i="13"/>
  <c r="E116" i="13"/>
  <c r="F116" i="13"/>
  <c r="E115" i="13"/>
  <c r="F115" i="13"/>
  <c r="E113" i="13"/>
  <c r="F113" i="13"/>
  <c r="E112" i="13"/>
  <c r="E111" i="13"/>
  <c r="E110" i="13"/>
  <c r="F110" i="13"/>
  <c r="E108" i="13"/>
  <c r="F108" i="13"/>
  <c r="E117" i="13"/>
  <c r="F117" i="13"/>
  <c r="E138" i="13"/>
  <c r="F138" i="13"/>
  <c r="E137" i="13"/>
  <c r="G137" i="13"/>
  <c r="E136" i="13"/>
  <c r="G136" i="13"/>
  <c r="F136" i="13"/>
  <c r="E135" i="13"/>
  <c r="E134" i="13"/>
  <c r="F134" i="13"/>
  <c r="E132" i="13"/>
  <c r="F132" i="13"/>
  <c r="E131" i="13"/>
  <c r="F131" i="13"/>
  <c r="E129" i="13"/>
  <c r="F129" i="13"/>
  <c r="E128" i="13"/>
  <c r="F128" i="13"/>
  <c r="E126" i="13"/>
  <c r="F126" i="13"/>
  <c r="E125" i="13"/>
  <c r="F125" i="13"/>
  <c r="G124" i="13"/>
  <c r="E122" i="13"/>
  <c r="F122" i="13"/>
  <c r="E121" i="13"/>
  <c r="F121" i="13"/>
  <c r="F112" i="13"/>
  <c r="F111" i="13"/>
  <c r="C9" i="11"/>
  <c r="D9" i="11"/>
  <c r="C7" i="11"/>
  <c r="D7" i="11"/>
  <c r="B5" i="11"/>
  <c r="B7" i="11"/>
  <c r="B8" i="11"/>
  <c r="B9" i="11"/>
  <c r="B6" i="11"/>
  <c r="E136" i="9"/>
  <c r="E133" i="9"/>
  <c r="F137" i="13"/>
  <c r="F139" i="16"/>
  <c r="G131" i="9" l="1"/>
  <c r="F131" i="9"/>
  <c r="G124" i="9"/>
  <c r="F124" i="9"/>
  <c r="F128" i="9"/>
  <c r="G128" i="9"/>
  <c r="F130" i="9"/>
  <c r="G130" i="9"/>
  <c r="F134" i="9"/>
  <c r="G134" i="9"/>
  <c r="F133" i="9"/>
  <c r="G133" i="9"/>
  <c r="F136" i="9"/>
  <c r="G136" i="9"/>
  <c r="F126" i="9"/>
  <c r="G126" i="9"/>
  <c r="F121" i="9"/>
  <c r="G121" i="9"/>
  <c r="F122" i="9"/>
  <c r="G122" i="9"/>
  <c r="F119" i="9"/>
  <c r="F112" i="9"/>
  <c r="F118" i="9"/>
  <c r="G118" i="9"/>
  <c r="F113" i="9"/>
  <c r="F114" i="9"/>
  <c r="F110" i="9"/>
</calcChain>
</file>

<file path=xl/sharedStrings.xml><?xml version="1.0" encoding="utf-8"?>
<sst xmlns="http://schemas.openxmlformats.org/spreadsheetml/2006/main" count="940" uniqueCount="425">
  <si>
    <t>Quarterly Monitoring Evaluation Tool</t>
  </si>
  <si>
    <t>Agency Name:</t>
  </si>
  <si>
    <t>Project Name</t>
  </si>
  <si>
    <t>Project Name:</t>
  </si>
  <si>
    <t>Completed by:</t>
  </si>
  <si>
    <t>Agency Name</t>
  </si>
  <si>
    <t>CT0047</t>
  </si>
  <si>
    <t>Hope Supportive Housing</t>
  </si>
  <si>
    <t>PSH</t>
  </si>
  <si>
    <t>CT0104</t>
  </si>
  <si>
    <t>CT0104 Stamford Atlantic Apartments</t>
  </si>
  <si>
    <t>CT0100</t>
  </si>
  <si>
    <t>CT0101</t>
  </si>
  <si>
    <t>CT0239</t>
  </si>
  <si>
    <t>Alpha Home, Inc. (Jessica Tandy Apartments)</t>
  </si>
  <si>
    <t>CT0103</t>
  </si>
  <si>
    <t>CT0103 Stamford Colony Apartments</t>
  </si>
  <si>
    <t>CT0048</t>
  </si>
  <si>
    <t>The Connection</t>
  </si>
  <si>
    <t>Supportive Housing Program Fairfield</t>
  </si>
  <si>
    <t>CT0244</t>
  </si>
  <si>
    <t>Emerge 1</t>
  </si>
  <si>
    <t>CT0178</t>
  </si>
  <si>
    <t>Rose Park Apartments 1st and 2nd Floor (CT0178L1E031605)</t>
  </si>
  <si>
    <t>CT0038</t>
  </si>
  <si>
    <t>CT0256</t>
  </si>
  <si>
    <t>CT0254</t>
  </si>
  <si>
    <t>Family and Children's Agency</t>
  </si>
  <si>
    <t>HUD Reallocation  #1</t>
  </si>
  <si>
    <t>CT0267</t>
  </si>
  <si>
    <t>FCA HUD Reallocation #2</t>
  </si>
  <si>
    <t>CT0081</t>
  </si>
  <si>
    <t>PILOTS I</t>
  </si>
  <si>
    <t>CT0143</t>
  </si>
  <si>
    <t>CT0034</t>
  </si>
  <si>
    <t>CT0034 Bridgeport Crescent Apartments</t>
  </si>
  <si>
    <t>CT0084</t>
  </si>
  <si>
    <t>CT0226</t>
  </si>
  <si>
    <t>CT0079</t>
  </si>
  <si>
    <t>Open Door Shelter</t>
  </si>
  <si>
    <t>129 South Main St.</t>
  </si>
  <si>
    <t>CT0032</t>
  </si>
  <si>
    <t>Hope 4</t>
  </si>
  <si>
    <t>CT0099</t>
  </si>
  <si>
    <t>Family Transitional Living Program (CT0099L1E031609)</t>
  </si>
  <si>
    <t>CT0096</t>
  </si>
  <si>
    <t>CT0044</t>
  </si>
  <si>
    <t>CT0033</t>
  </si>
  <si>
    <t>CT0033 Bridgeport Fairfield Apartments</t>
  </si>
  <si>
    <t>CT0166</t>
  </si>
  <si>
    <t>Rose Park Apartments (CT0166L1E031607)</t>
  </si>
  <si>
    <t>CT0035</t>
  </si>
  <si>
    <t>CT0035 Bridgeport Rental Assistance</t>
  </si>
  <si>
    <t>CT0085</t>
  </si>
  <si>
    <t>CT0085 Norwalk Rental Assistance</t>
  </si>
  <si>
    <t>CT0105</t>
  </si>
  <si>
    <t>CT0105 Stamford Rental Assistance</t>
  </si>
  <si>
    <t>CT0050</t>
  </si>
  <si>
    <t>Waldorf House Supportive Housing Program</t>
  </si>
  <si>
    <t>CT0083</t>
  </si>
  <si>
    <t>CT0273</t>
  </si>
  <si>
    <t>FCA HUD Reallocation #3v2</t>
  </si>
  <si>
    <t>CT0274</t>
  </si>
  <si>
    <t>Cherry Homes PSH 1</t>
  </si>
  <si>
    <t>CT0285</t>
  </si>
  <si>
    <t>CT0285 ODFC DMHAS 2015</t>
  </si>
  <si>
    <t>ODFC RRH Bonus 2017</t>
  </si>
  <si>
    <t>ODFC 2017 PSH</t>
  </si>
  <si>
    <t>CT0082</t>
  </si>
  <si>
    <t>CT0288</t>
  </si>
  <si>
    <t>ODFC Coordinated Access Network SSO</t>
  </si>
  <si>
    <t>CT0041</t>
  </si>
  <si>
    <t>ODFC 211 SSO</t>
  </si>
  <si>
    <t>CT0037</t>
  </si>
  <si>
    <t>ODFC CAN SSO - DMHAS Reallocation</t>
  </si>
  <si>
    <t>Emerge</t>
  </si>
  <si>
    <t>Inspirica</t>
  </si>
  <si>
    <t>Laurel House</t>
  </si>
  <si>
    <t>Liberation Programs</t>
  </si>
  <si>
    <t>Mid-Fairfield AIDS Project</t>
  </si>
  <si>
    <t>Operation Hope</t>
  </si>
  <si>
    <t>Recovery Network of Programs</t>
  </si>
  <si>
    <t>St. Vincent's Medical Center</t>
  </si>
  <si>
    <t>Supportive Housing Works</t>
  </si>
  <si>
    <t>Project Type:</t>
  </si>
  <si>
    <t>GENERAL INFORMATION</t>
  </si>
  <si>
    <t>CT DMHAS</t>
  </si>
  <si>
    <t>DATA INPUT</t>
  </si>
  <si>
    <t>Please input data from the corresponding APR tables into the field below.</t>
  </si>
  <si>
    <t>Q16. Cash Income - Ranges</t>
  </si>
  <si>
    <t># Leavers</t>
  </si>
  <si>
    <t># Stayers</t>
  </si>
  <si>
    <t>Number of adult stayers not yet required to have an annual assessment</t>
  </si>
  <si>
    <t>Number of adult stayers without required annual assessment</t>
  </si>
  <si>
    <t>Client Doesn’t Know/Client Refused</t>
  </si>
  <si>
    <t>Data Not Collected</t>
  </si>
  <si>
    <t>Total Adults</t>
  </si>
  <si>
    <t>Q18. Client Cash Income Category – Earned/Other Income Category – by Entry and Annual Assessment/Exit Status</t>
  </si>
  <si>
    <t xml:space="preserve">Q8a. Number of Households Served </t>
  </si>
  <si>
    <t>Total Households - Total</t>
  </si>
  <si>
    <t>8b. Point-in-Time Count of Households on the Last Wednesday</t>
  </si>
  <si>
    <t>Adults with Client Doesn’t Know/Client Refused Income Information</t>
  </si>
  <si>
    <t>Adults with Income Information at Entry and Annual Assessment/Exit</t>
  </si>
  <si>
    <t>Q19a3. Client Cash Income Change - Income Source - by Entry and Latest Status/Exit</t>
  </si>
  <si>
    <t>Total Adults (including those with No Income)</t>
  </si>
  <si>
    <t>Retained Income Category and Same $ at Annual Assessment /Exit as at Entry</t>
  </si>
  <si>
    <t>Retained Income Category and Increased $ at Annual Assessment /Exit</t>
  </si>
  <si>
    <t>Did Not Have the Income Category at Entry and Gained the Income Category at Annual Assessment /Exit</t>
  </si>
  <si>
    <t>Q20b. Number of Non-Cash Benefit Sources</t>
  </si>
  <si>
    <t>No Sources</t>
  </si>
  <si>
    <t>1+ Source(s)</t>
  </si>
  <si>
    <t>Client Doesn't Know/ Client Refused</t>
  </si>
  <si>
    <t>Total</t>
  </si>
  <si>
    <t>Q21. Health Insurance</t>
  </si>
  <si>
    <t>Client Doesn't Know/Client Refused</t>
  </si>
  <si>
    <t>Number of Stayers not yet Required To Have an Annual Assessment</t>
  </si>
  <si>
    <t>1 Source of Health Insurance</t>
  </si>
  <si>
    <t>More than 1 Source of Health Insurance</t>
  </si>
  <si>
    <t>Q22a1. Length of Participation—CoC projects</t>
  </si>
  <si>
    <t>Total #</t>
  </si>
  <si>
    <t>30 days or less</t>
  </si>
  <si>
    <t>31 to 60 days</t>
  </si>
  <si>
    <t>61 to 90 days</t>
  </si>
  <si>
    <t>91 to 180 days</t>
  </si>
  <si>
    <t>181 to 365 days</t>
  </si>
  <si>
    <t>366 to 730 days (1-2 Yrs)</t>
  </si>
  <si>
    <t>23a. Exit Destination – More than 90 Days</t>
  </si>
  <si>
    <t>Performance Measure: Adults who Gained or Increased Income from Entry to Annual Assessment</t>
  </si>
  <si>
    <t>Performance Measure: Percent of persons who accomplished this
measure</t>
  </si>
  <si>
    <t>Percentage</t>
  </si>
  <si>
    <t>Total persons exiting to positive housing destinations</t>
  </si>
  <si>
    <t>Total persons whose destinations excluded them from the calculation</t>
  </si>
  <si>
    <t>Permananent Destinations Subtotal</t>
  </si>
  <si>
    <t>23b. Exit Destination – 90 Days or Less</t>
  </si>
  <si>
    <t>PERFORMANCE REPORT</t>
  </si>
  <si>
    <t>#1 Earned Income</t>
  </si>
  <si>
    <t># Persons</t>
  </si>
  <si>
    <t># Households</t>
  </si>
  <si>
    <t># Adults Earned Income</t>
  </si>
  <si>
    <t># Adults Other Income</t>
  </si>
  <si>
    <t># Adults Any Income</t>
  </si>
  <si>
    <t>#9 Utilization</t>
  </si>
  <si>
    <t>% of adults who Increased income</t>
  </si>
  <si>
    <t xml:space="preserve">#2 Other (non-earned) Income </t>
  </si>
  <si>
    <t>#6 Remain/Exit to PH - PSH ONLY - % of clients</t>
  </si>
  <si>
    <t>#7 Exit to PH - RRH/TH ONLY - % of clients</t>
  </si>
  <si>
    <t># of Units in Project:</t>
  </si>
  <si>
    <t>Are you a designated agency HDC?:</t>
  </si>
  <si>
    <t>Date Completed:</t>
  </si>
  <si>
    <t>Meets or Exceeds FY16 SPM?</t>
  </si>
  <si>
    <t>Grant #:</t>
  </si>
  <si>
    <t>No</t>
  </si>
  <si>
    <t>TEST</t>
  </si>
  <si>
    <t>Alpha Home, Inc (Central Coastal YMCA)</t>
  </si>
  <si>
    <t>January - Total</t>
  </si>
  <si>
    <t>April - Total</t>
  </si>
  <si>
    <t>July - Total</t>
  </si>
  <si>
    <t>October - Total</t>
  </si>
  <si>
    <t>RRH</t>
  </si>
  <si>
    <t>TH</t>
  </si>
  <si>
    <t>Other</t>
  </si>
  <si>
    <t>Project Types</t>
  </si>
  <si>
    <t>Meets 2017 Bench-mark?</t>
  </si>
  <si>
    <t>Calculation%</t>
  </si>
  <si>
    <t>Q1.Report Validation Table</t>
  </si>
  <si>
    <t>Number of leavers</t>
  </si>
  <si>
    <t>Number of adult leavers</t>
  </si>
  <si>
    <t>Number of stayers</t>
  </si>
  <si>
    <t>Number of adult stayers</t>
  </si>
  <si>
    <t>Q2. Personally Identifiable Information (PII)</t>
  </si>
  <si>
    <t>Overall Score</t>
  </si>
  <si>
    <t>% of Error Rate</t>
  </si>
  <si>
    <t>Q4. Income and Housing Data Quality</t>
  </si>
  <si>
    <t>Destination</t>
  </si>
  <si>
    <t>Income and Sources at Entry</t>
  </si>
  <si>
    <t>Income and Sources at Annual Assessment</t>
  </si>
  <si>
    <t>Income and Sources at Exit</t>
  </si>
  <si>
    <t>Q6. Timeliness</t>
  </si>
  <si>
    <t>0 Days</t>
  </si>
  <si>
    <t>1-3 Days</t>
  </si>
  <si>
    <t>4-6 Days</t>
  </si>
  <si>
    <t>7-10 Days</t>
  </si>
  <si>
    <t>11 Days</t>
  </si>
  <si>
    <t># Project Entry Records</t>
  </si>
  <si>
    <t># Project Exit records</t>
  </si>
  <si>
    <t>Data Quality</t>
  </si>
  <si>
    <t>Personally Identifiable Information Overall Score</t>
  </si>
  <si>
    <t>Performance Criteria</t>
  </si>
  <si>
    <t>Income and Housing Data Quality</t>
  </si>
  <si>
    <t>Timeliness</t>
  </si>
  <si>
    <t>% of entries &amp; exits entered - 11+ Days</t>
  </si>
  <si>
    <t>Upper benchmark</t>
  </si>
  <si>
    <t>Lower benchmark</t>
  </si>
  <si>
    <t>0%-3.5%</t>
  </si>
  <si>
    <t>3.5%-5%</t>
  </si>
  <si>
    <t>N/A</t>
  </si>
  <si>
    <t>Does not meet benchmark</t>
  </si>
  <si>
    <t>&gt; 5%</t>
  </si>
  <si>
    <t>&gt; 0%</t>
  </si>
  <si>
    <t>&lt; 100%</t>
  </si>
  <si>
    <t>30%+</t>
  </si>
  <si>
    <t>20%-30%</t>
  </si>
  <si>
    <t>&lt; 20%</t>
  </si>
  <si>
    <t>15.9%+</t>
  </si>
  <si>
    <t>&lt;15.9%</t>
  </si>
  <si>
    <t>45%+</t>
  </si>
  <si>
    <t>35%-45%</t>
  </si>
  <si>
    <t>&lt; 35%</t>
  </si>
  <si>
    <t>55%+</t>
  </si>
  <si>
    <t>45%-55%</t>
  </si>
  <si>
    <t>&lt; 45%</t>
  </si>
  <si>
    <t>25.9%+</t>
  </si>
  <si>
    <t>SPMs Data</t>
  </si>
  <si>
    <t>FY16</t>
  </si>
  <si>
    <t>Metric 4</t>
  </si>
  <si>
    <t># Adults</t>
  </si>
  <si>
    <t>TOTAL</t>
  </si>
  <si>
    <t>Stayers</t>
  </si>
  <si>
    <t>Leavers</t>
  </si>
  <si>
    <t># w/Increased Non-Employment Income</t>
  </si>
  <si>
    <t>% w/Increased Non-Employment Income</t>
  </si>
  <si>
    <t># w/Increased Earned Income</t>
  </si>
  <si>
    <t>% w/Increased Earned Income</t>
  </si>
  <si>
    <t>&lt;25.9%</t>
  </si>
  <si>
    <t xml:space="preserve">#3 Mainstream Benefits </t>
  </si>
  <si>
    <r>
      <t xml:space="preserve">PSH </t>
    </r>
    <r>
      <rPr>
        <sz val="11"/>
        <color theme="1"/>
        <rFont val="Calibri"/>
        <family val="2"/>
        <scheme val="minor"/>
      </rPr>
      <t>- % of adults w/1+ source</t>
    </r>
  </si>
  <si>
    <r>
      <t>RRH/TH</t>
    </r>
    <r>
      <rPr>
        <sz val="11"/>
        <color theme="1"/>
        <rFont val="Calibri"/>
        <family val="2"/>
        <scheme val="minor"/>
      </rPr>
      <t>- % of adults w/1+ source</t>
    </r>
  </si>
  <si>
    <t xml:space="preserve">#4 Health Insurance </t>
  </si>
  <si>
    <r>
      <t>PSH</t>
    </r>
    <r>
      <rPr>
        <sz val="11"/>
        <color theme="1"/>
        <rFont val="Calibri"/>
        <family val="2"/>
        <scheme val="minor"/>
      </rPr>
      <t>- % of clients w/1+ source</t>
    </r>
  </si>
  <si>
    <r>
      <t xml:space="preserve">RRH/TH </t>
    </r>
    <r>
      <rPr>
        <sz val="11"/>
        <color theme="1"/>
        <rFont val="Calibri"/>
        <family val="2"/>
        <scheme val="minor"/>
      </rPr>
      <t>- % of clients w/1+ source</t>
    </r>
  </si>
  <si>
    <t>87.4%+</t>
  </si>
  <si>
    <t>82.4%-87.4%</t>
  </si>
  <si>
    <t>&lt; 82.4%</t>
  </si>
  <si>
    <t>86.3%+</t>
  </si>
  <si>
    <t>81.3%-86.3%</t>
  </si>
  <si>
    <t>&lt; 81.3%</t>
  </si>
  <si>
    <t>94%+</t>
  </si>
  <si>
    <t>89%-94%</t>
  </si>
  <si>
    <t>&lt; 89%</t>
  </si>
  <si>
    <t>93.6%+</t>
  </si>
  <si>
    <t>88.6%-93.6%</t>
  </si>
  <si>
    <t>&lt; 88.6%</t>
  </si>
  <si>
    <r>
      <rPr>
        <i/>
        <sz val="11"/>
        <color theme="1"/>
        <rFont val="Calibri"/>
        <family val="2"/>
        <scheme val="minor"/>
      </rPr>
      <t>PSH</t>
    </r>
    <r>
      <rPr>
        <sz val="11"/>
        <color theme="1"/>
        <rFont val="Calibri"/>
        <family val="2"/>
        <scheme val="minor"/>
      </rPr>
      <t xml:space="preserve"> - % of adults who maintained or Increased income</t>
    </r>
  </si>
  <si>
    <r>
      <rPr>
        <i/>
        <sz val="11"/>
        <color theme="1"/>
        <rFont val="Calibri"/>
        <family val="2"/>
        <scheme val="minor"/>
      </rPr>
      <t xml:space="preserve">RRH/TH </t>
    </r>
    <r>
      <rPr>
        <sz val="11"/>
        <color theme="1"/>
        <rFont val="Calibri"/>
        <family val="2"/>
        <scheme val="minor"/>
      </rPr>
      <t>- % of adults who maintained or Increased income</t>
    </r>
  </si>
  <si>
    <r>
      <rPr>
        <i/>
        <sz val="11"/>
        <color theme="1"/>
        <rFont val="Calibri"/>
        <family val="2"/>
        <scheme val="minor"/>
      </rPr>
      <t>RRH/TH -</t>
    </r>
    <r>
      <rPr>
        <sz val="11"/>
        <color theme="1"/>
        <rFont val="Calibri"/>
        <family val="2"/>
        <scheme val="minor"/>
      </rPr>
      <t>% of Adults who maintained or Increased income</t>
    </r>
  </si>
  <si>
    <r>
      <rPr>
        <i/>
        <sz val="11"/>
        <color theme="1"/>
        <rFont val="Calibri"/>
        <family val="2"/>
        <scheme val="minor"/>
      </rPr>
      <t>PSH -</t>
    </r>
    <r>
      <rPr>
        <sz val="11"/>
        <color theme="1"/>
        <rFont val="Calibri"/>
        <family val="2"/>
        <scheme val="minor"/>
      </rPr>
      <t xml:space="preserve"> % of Adults who maintained or Increased income</t>
    </r>
  </si>
  <si>
    <r>
      <t xml:space="preserve">RRH </t>
    </r>
    <r>
      <rPr>
        <sz val="11"/>
        <color theme="1"/>
        <rFont val="Calibri"/>
        <family val="2"/>
        <scheme val="minor"/>
      </rPr>
      <t>- % of clients w/LOS &lt;=12 months</t>
    </r>
  </si>
  <si>
    <r>
      <t xml:space="preserve">TH </t>
    </r>
    <r>
      <rPr>
        <sz val="11"/>
        <color theme="1"/>
        <rFont val="Calibri"/>
        <family val="2"/>
        <scheme val="minor"/>
      </rPr>
      <t>- % of clients w/LOS &lt;=12 months</t>
    </r>
  </si>
  <si>
    <t>#5 Length of Stay</t>
  </si>
  <si>
    <t>95%-100%</t>
  </si>
  <si>
    <t>&lt; 95%</t>
  </si>
  <si>
    <t>85%-100%</t>
  </si>
  <si>
    <t>&lt; 85%</t>
  </si>
  <si>
    <t>90%-100%</t>
  </si>
  <si>
    <t>&lt; 90%</t>
  </si>
  <si>
    <t>Meet/ exceed FY16 SPM</t>
  </si>
  <si>
    <t>Does not meet/exceed FY16 SPM</t>
  </si>
  <si>
    <t>97%+</t>
  </si>
  <si>
    <t>&lt; 97%</t>
  </si>
  <si>
    <t>54%+</t>
  </si>
  <si>
    <t>&lt; 54%</t>
  </si>
  <si>
    <t>Total number of persons served</t>
  </si>
  <si>
    <t xml:space="preserve">ODFC Quarterly Monitoring Tool - 2017 APR Tables - Cells to Use </t>
  </si>
  <si>
    <r>
      <rPr>
        <i/>
        <sz val="11"/>
        <color theme="1"/>
        <rFont val="Calibri"/>
        <family val="2"/>
        <scheme val="minor"/>
      </rPr>
      <t>PH</t>
    </r>
    <r>
      <rPr>
        <sz val="11"/>
        <color theme="1"/>
        <rFont val="Calibri"/>
        <family val="2"/>
        <scheme val="minor"/>
      </rPr>
      <t xml:space="preserve"> - % of entries &amp; exits entered  in 0-6 days</t>
    </r>
  </si>
  <si>
    <r>
      <rPr>
        <i/>
        <sz val="11"/>
        <color theme="1"/>
        <rFont val="Calibri"/>
        <family val="2"/>
        <scheme val="minor"/>
      </rPr>
      <t>TH</t>
    </r>
    <r>
      <rPr>
        <sz val="11"/>
        <color theme="1"/>
        <rFont val="Calibri"/>
        <family val="2"/>
        <scheme val="minor"/>
      </rPr>
      <t xml:space="preserve"> -% of entries &amp; exits entered  in 0-3 days</t>
    </r>
  </si>
  <si>
    <t>NOTE: 
Only Columns A-G and Rows 1-141 will print</t>
  </si>
  <si>
    <t>Performance/Grant Management</t>
  </si>
  <si>
    <t>For Reference Purposes</t>
  </si>
  <si>
    <r>
      <rPr>
        <i/>
        <sz val="11"/>
        <color theme="1"/>
        <rFont val="Calibri"/>
        <family val="2"/>
        <scheme val="minor"/>
      </rPr>
      <t>TH</t>
    </r>
    <r>
      <rPr>
        <sz val="11"/>
        <color theme="1"/>
        <rFont val="Calibri"/>
        <family val="2"/>
        <scheme val="minor"/>
      </rPr>
      <t xml:space="preserve"> - % of entries &amp; exits entered in 0-3 days</t>
    </r>
  </si>
  <si>
    <r>
      <rPr>
        <i/>
        <sz val="11"/>
        <color theme="1"/>
        <rFont val="Calibri"/>
        <family val="2"/>
        <scheme val="minor"/>
      </rPr>
      <t>PH</t>
    </r>
    <r>
      <rPr>
        <sz val="11"/>
        <color theme="1"/>
        <rFont val="Calibri"/>
        <family val="2"/>
        <scheme val="minor"/>
      </rPr>
      <t xml:space="preserve"> - % of entries &amp; exits entered in 0-10 days</t>
    </r>
  </si>
  <si>
    <t>11+ Days</t>
  </si>
  <si>
    <t xml:space="preserve">In this section, please refer to the APR you have run for the project. </t>
  </si>
  <si>
    <t xml:space="preserve">If you are unsure of which APR question or table to use or which field to enter, please refer to the "APR Table Examples" tab for guidance. </t>
  </si>
  <si>
    <t># Adults w/Earned Income</t>
  </si>
  <si>
    <t># Adults w/Other Income</t>
  </si>
  <si>
    <t xml:space="preserve">Tips and further instructions are provided in this area </t>
  </si>
  <si>
    <r>
      <rPr>
        <b/>
        <i/>
        <sz val="11"/>
        <color theme="1"/>
        <rFont val="Calibri"/>
        <family val="2"/>
        <scheme val="minor"/>
      </rPr>
      <t xml:space="preserve">For Q16, </t>
    </r>
    <r>
      <rPr>
        <i/>
        <sz val="11"/>
        <color theme="1"/>
        <rFont val="Calibri"/>
        <family val="2"/>
        <scheme val="minor"/>
      </rPr>
      <t>please note that information for "# Stayers" should be taken from the Q16 table column named "Income at Latest Annual Assessment for Stayers." Information for "# Leavers" should be taken from the Q16 table column named "Income at Exit for Leavers."</t>
    </r>
  </si>
  <si>
    <r>
      <rPr>
        <b/>
        <i/>
        <sz val="11"/>
        <color theme="1"/>
        <rFont val="Calibri"/>
        <family val="2"/>
        <scheme val="minor"/>
      </rPr>
      <t>For Q18</t>
    </r>
    <r>
      <rPr>
        <i/>
        <sz val="11"/>
        <color theme="1"/>
        <rFont val="Calibri"/>
        <family val="2"/>
        <scheme val="minor"/>
      </rPr>
      <t>, please note that information for "# Stayers" should be taken from the Q18 table column named "Adults at Annual (Stayers)." Information for "# Leavers" should be taken from the Q18 table column named "Adults at Exit (Leavers)."</t>
    </r>
  </si>
  <si>
    <r>
      <rPr>
        <b/>
        <i/>
        <sz val="11"/>
        <color theme="1"/>
        <rFont val="Calibri"/>
        <family val="2"/>
        <scheme val="minor"/>
      </rPr>
      <t>For Q20b</t>
    </r>
    <r>
      <rPr>
        <i/>
        <sz val="11"/>
        <color theme="1"/>
        <rFont val="Calibri"/>
        <family val="2"/>
        <scheme val="minor"/>
      </rPr>
      <t>, please note that information for "# Stayers" should be taken from the Q20b table column named "Benefit at Latest Annual Assessment for Stayers." Information for "# Leavers" should be taken from the Q20b table column named "Benefit at Exit for Leavers."</t>
    </r>
  </si>
  <si>
    <r>
      <rPr>
        <b/>
        <i/>
        <sz val="11"/>
        <color theme="1"/>
        <rFont val="Calibri"/>
        <family val="2"/>
        <scheme val="minor"/>
      </rPr>
      <t>For Q21</t>
    </r>
    <r>
      <rPr>
        <i/>
        <sz val="11"/>
        <color theme="1"/>
        <rFont val="Calibri"/>
        <family val="2"/>
        <scheme val="minor"/>
      </rPr>
      <t>, please note that information for "# Stayers" should be taken from the Q21 table column named "Latest Annual Assessment for Stayers." Information for "# Leavers" should be taken from the Q21 table column named "Exit for Leavers."</t>
    </r>
  </si>
  <si>
    <t xml:space="preserve">In this section, please use the drop down lists where availabe to select a response. Where there is no drop down list, please input the information requested. Please note that the # of units input into this section will be used to calculate Unit Utilization. For this reason, RRH and TH projects should input the number of units that can be occupied at any given time, rather than the # of households served over the course of the year.  </t>
  </si>
  <si>
    <t>Applied Behavioral Rehabilitation Institute</t>
  </si>
  <si>
    <t xml:space="preserve">Catholic Charities of Fairfield County </t>
  </si>
  <si>
    <t>CT Coalition to End Homelessness</t>
  </si>
  <si>
    <t>CT Department of Housing</t>
  </si>
  <si>
    <t>CT Department of Mental Health and Addiction Services</t>
  </si>
  <si>
    <t>Mutual Housing Association of Southwest CT</t>
  </si>
  <si>
    <t>United Way of Coastal Fairfield County</t>
  </si>
  <si>
    <t>Pacific House (Shelter for the Homeless)</t>
  </si>
  <si>
    <t>Grantee Name:</t>
  </si>
  <si>
    <t>Is your agency a designated subrecipient for this project?:</t>
  </si>
  <si>
    <t>Yes</t>
  </si>
  <si>
    <t>Meets Bench-mark?</t>
  </si>
  <si>
    <r>
      <rPr>
        <b/>
        <u/>
        <sz val="11"/>
        <color theme="1"/>
        <rFont val="Calibri"/>
        <family val="2"/>
        <scheme val="minor"/>
      </rPr>
      <t xml:space="preserve">INSTRUCTIONS: </t>
    </r>
    <r>
      <rPr>
        <b/>
        <sz val="11"/>
        <color theme="1"/>
        <rFont val="Calibri"/>
        <family val="2"/>
        <scheme val="minor"/>
      </rPr>
      <t xml:space="preserve">
</t>
    </r>
    <r>
      <rPr>
        <sz val="11"/>
        <color theme="1"/>
        <rFont val="Calibri"/>
        <family val="2"/>
        <scheme val="minor"/>
      </rPr>
      <t xml:space="preserve">Run the 2017 version of the APR for your project for the specified time period. Using this APR, input the data requested in the cells below. If you are unsure of which information to input into each cell, please refer to the worksheet labeled "APR Table Examples," which will indicate which field to use for each APR Question. </t>
    </r>
    <r>
      <rPr>
        <b/>
        <sz val="11"/>
        <color theme="1"/>
        <rFont val="Calibri"/>
        <family val="2"/>
        <scheme val="minor"/>
      </rPr>
      <t xml:space="preserve">
</t>
    </r>
    <r>
      <rPr>
        <b/>
        <u/>
        <sz val="11"/>
        <color theme="1"/>
        <rFont val="Calibri"/>
        <family val="2"/>
        <scheme val="minor"/>
      </rPr>
      <t>NOTES:</t>
    </r>
    <r>
      <rPr>
        <b/>
        <sz val="11"/>
        <color theme="1"/>
        <rFont val="Calibri"/>
        <family val="2"/>
        <scheme val="minor"/>
      </rPr>
      <t xml:space="preserve"> 
</t>
    </r>
    <r>
      <rPr>
        <i/>
        <sz val="11"/>
        <color theme="1"/>
        <rFont val="Calibri"/>
        <family val="2"/>
        <scheme val="minor"/>
      </rPr>
      <t xml:space="preserve">-To prevent users from inadvertently deleting formulas and formatting, this workbook is locked. You may only enter data into the yellow-shaded cells. 
-Only Columns A-G and Rows 2-142 of this worksheet will print.Cells shaded in light gray will not print.
-If you have questions about this tool, please contact Pam Ralston (pralston@cceh.org) for assistance. If you have an issue with HMIS or the APR, please contact Nutmeg.  </t>
    </r>
  </si>
  <si>
    <t>Micah House</t>
  </si>
  <si>
    <t>1 or more source of income</t>
  </si>
  <si>
    <t>1.1 Personally Identifiable Information Overall Score</t>
  </si>
  <si>
    <t>1.2 Income and Housing Data Quality</t>
  </si>
  <si>
    <t>1.2.a. Destination</t>
  </si>
  <si>
    <t>1.2.b. Income and Sources at Entry</t>
  </si>
  <si>
    <t>1.2.c. Income and Sources at Annual Assessment</t>
  </si>
  <si>
    <t>1.2.d. Income and Sources at Exit</t>
  </si>
  <si>
    <t>2.2 Increase Earned Income</t>
  </si>
  <si>
    <r>
      <rPr>
        <i/>
        <sz val="11"/>
        <color theme="1"/>
        <rFont val="Calibri"/>
        <family val="2"/>
        <scheme val="minor"/>
      </rPr>
      <t>PSH</t>
    </r>
    <r>
      <rPr>
        <sz val="11"/>
        <color theme="1"/>
        <rFont val="Calibri"/>
        <family val="2"/>
        <scheme val="minor"/>
      </rPr>
      <t xml:space="preserve"> - % of adults who Increased Earned Income</t>
    </r>
  </si>
  <si>
    <r>
      <rPr>
        <i/>
        <sz val="11"/>
        <color theme="1"/>
        <rFont val="Calibri"/>
        <family val="2"/>
        <scheme val="minor"/>
      </rPr>
      <t xml:space="preserve">RRH/TH </t>
    </r>
    <r>
      <rPr>
        <sz val="11"/>
        <color theme="1"/>
        <rFont val="Calibri"/>
        <family val="2"/>
        <scheme val="minor"/>
      </rPr>
      <t>- % of adults who Increased Earned Income</t>
    </r>
  </si>
  <si>
    <t xml:space="preserve">2.3 Increased Other Income </t>
  </si>
  <si>
    <r>
      <rPr>
        <i/>
        <sz val="11"/>
        <color theme="1"/>
        <rFont val="Calibri"/>
        <family val="2"/>
        <scheme val="minor"/>
      </rPr>
      <t>PSH -</t>
    </r>
    <r>
      <rPr>
        <sz val="11"/>
        <color theme="1"/>
        <rFont val="Calibri"/>
        <family val="2"/>
        <scheme val="minor"/>
      </rPr>
      <t xml:space="preserve"> % of Adults who Increased Other Income</t>
    </r>
  </si>
  <si>
    <r>
      <rPr>
        <i/>
        <sz val="11"/>
        <color theme="1"/>
        <rFont val="Calibri"/>
        <family val="2"/>
        <scheme val="minor"/>
      </rPr>
      <t>RRH/TH -</t>
    </r>
    <r>
      <rPr>
        <sz val="11"/>
        <color theme="1"/>
        <rFont val="Calibri"/>
        <family val="2"/>
        <scheme val="minor"/>
      </rPr>
      <t>% of Adults who Increased Other Income</t>
    </r>
  </si>
  <si>
    <t>2.4 Participants with Any Income</t>
  </si>
  <si>
    <t>2.7 Length of Stay</t>
  </si>
  <si>
    <t>2.8 Exit to PH Destination</t>
  </si>
  <si>
    <r>
      <t>PSH ONLY</t>
    </r>
    <r>
      <rPr>
        <sz val="11"/>
        <color theme="1"/>
        <rFont val="Calibri"/>
        <family val="2"/>
        <scheme val="minor"/>
      </rPr>
      <t xml:space="preserve"> - % of clients who remain or exit to PH </t>
    </r>
  </si>
  <si>
    <r>
      <t>RRH/TH ONLY</t>
    </r>
    <r>
      <rPr>
        <sz val="11"/>
        <color theme="1"/>
        <rFont val="Calibri"/>
        <family val="2"/>
        <scheme val="minor"/>
      </rPr>
      <t xml:space="preserve"> - % of clients who exit to PH </t>
    </r>
  </si>
  <si>
    <t>2. Performance Criteria</t>
  </si>
  <si>
    <t>1. Data Quality Criteria</t>
  </si>
  <si>
    <t>3. Compliance Criteria</t>
  </si>
  <si>
    <t>3.1 Utilization Rate</t>
  </si>
  <si>
    <t xml:space="preserve">2.5 Participants Connected to Mainstream Benefits </t>
  </si>
  <si>
    <t xml:space="preserve">2.6 Participants Connected to Health Insurance </t>
  </si>
  <si>
    <t>Total HHs</t>
  </si>
  <si>
    <t>Bridgeport HMFA</t>
  </si>
  <si>
    <t>Stamford-Norwalk HMFA</t>
  </si>
  <si>
    <t xml:space="preserve">Stamford-Norwalk, CT HUD Metro FMR Area (HMFA) consists of the following cities/towns: </t>
  </si>
  <si>
    <t>Darien</t>
  </si>
  <si>
    <t>Greenwich</t>
  </si>
  <si>
    <t>New Canaan</t>
  </si>
  <si>
    <t>Norwalk</t>
  </si>
  <si>
    <t>Stamford</t>
  </si>
  <si>
    <t>Weston</t>
  </si>
  <si>
    <t>Westport</t>
  </si>
  <si>
    <t xml:space="preserve">Wilton </t>
  </si>
  <si>
    <t xml:space="preserve">Bridgeport, CT HUD Metro FMR Area (HMFA) consists of the following cities/towns: </t>
  </si>
  <si>
    <t>Bridgeport</t>
  </si>
  <si>
    <t>Easton</t>
  </si>
  <si>
    <t>Fairfield</t>
  </si>
  <si>
    <t>Monroe</t>
  </si>
  <si>
    <t>Shelton</t>
  </si>
  <si>
    <t>Stratford</t>
  </si>
  <si>
    <t>Trumbull</t>
  </si>
  <si>
    <t>0 Bedroom/ Studio/SRO</t>
  </si>
  <si>
    <t>1 Bedroom</t>
  </si>
  <si>
    <t>2 Bedrooms</t>
  </si>
  <si>
    <t>3 Bedrooms</t>
  </si>
  <si>
    <t>4+ Bedrooms</t>
  </si>
  <si>
    <r>
      <rPr>
        <sz val="11"/>
        <color rgb="FFFF0000"/>
        <rFont val="Wingdings 3"/>
        <family val="1"/>
        <charset val="2"/>
      </rPr>
      <t>#</t>
    </r>
    <r>
      <rPr>
        <sz val="11"/>
        <color rgb="FFFF0000"/>
        <rFont val="Calibri"/>
        <family val="2"/>
        <scheme val="minor"/>
      </rPr>
      <t xml:space="preserve">  Enter project data in the cells above </t>
    </r>
    <r>
      <rPr>
        <sz val="11"/>
        <color rgb="FFFF0000"/>
        <rFont val="Wingdings 3"/>
        <family val="1"/>
        <charset val="2"/>
      </rPr>
      <t>#</t>
    </r>
    <r>
      <rPr>
        <sz val="11"/>
        <color rgb="FFFF0000"/>
        <rFont val="Calibri"/>
        <family val="2"/>
        <scheme val="minor"/>
      </rPr>
      <t xml:space="preserve">                            </t>
    </r>
    <r>
      <rPr>
        <sz val="11"/>
        <color rgb="FFFF0000"/>
        <rFont val="Wingdings 3"/>
        <family val="1"/>
        <charset val="2"/>
      </rPr>
      <t>#</t>
    </r>
    <r>
      <rPr>
        <sz val="11"/>
        <color rgb="FFFF0000"/>
        <rFont val="Calibri"/>
        <family val="2"/>
        <scheme val="minor"/>
      </rPr>
      <t xml:space="preserve">  Enter project data in the cells above </t>
    </r>
    <r>
      <rPr>
        <sz val="11"/>
        <color rgb="FFFF0000"/>
        <rFont val="Wingdings 3"/>
        <family val="1"/>
        <charset val="2"/>
      </rPr>
      <t xml:space="preserve"># </t>
    </r>
    <r>
      <rPr>
        <sz val="11"/>
        <color rgb="FFFF0000"/>
        <rFont val="Calibri"/>
        <family val="2"/>
        <scheme val="minor"/>
      </rPr>
      <t xml:space="preserve">                                </t>
    </r>
    <r>
      <rPr>
        <sz val="11"/>
        <color rgb="FFFF0000"/>
        <rFont val="Wingdings 3"/>
        <family val="1"/>
        <charset val="2"/>
      </rPr>
      <t xml:space="preserve"> #</t>
    </r>
    <r>
      <rPr>
        <sz val="11"/>
        <color rgb="FFFF0000"/>
        <rFont val="Calibri"/>
        <family val="2"/>
        <scheme val="minor"/>
      </rPr>
      <t xml:space="preserve">  Enter project data in the cells above </t>
    </r>
    <r>
      <rPr>
        <sz val="11"/>
        <color rgb="FFFF0000"/>
        <rFont val="Wingdings 3"/>
        <family val="1"/>
        <charset val="2"/>
      </rPr>
      <t>#</t>
    </r>
    <r>
      <rPr>
        <sz val="11"/>
        <color rgb="FFFF0000"/>
        <rFont val="Calibri"/>
        <family val="2"/>
        <scheme val="minor"/>
      </rPr>
      <t xml:space="preserve">                                 </t>
    </r>
    <r>
      <rPr>
        <sz val="11"/>
        <color rgb="FFFF0000"/>
        <rFont val="Wingdings 3"/>
        <family val="1"/>
        <charset val="2"/>
      </rPr>
      <t xml:space="preserve"> #</t>
    </r>
    <r>
      <rPr>
        <sz val="11"/>
        <color rgb="FFFF0000"/>
        <rFont val="Calibri"/>
        <family val="2"/>
        <scheme val="minor"/>
      </rPr>
      <t xml:space="preserve">  Enter project data in the cells above </t>
    </r>
    <r>
      <rPr>
        <sz val="11"/>
        <color rgb="FFFF0000"/>
        <rFont val="Wingdings 3"/>
        <family val="1"/>
        <charset val="2"/>
      </rPr>
      <t>#</t>
    </r>
    <r>
      <rPr>
        <sz val="11"/>
        <color rgb="FFFF0000"/>
        <rFont val="Calibri"/>
        <family val="2"/>
        <scheme val="minor"/>
      </rPr>
      <t xml:space="preserve">                        </t>
    </r>
    <r>
      <rPr>
        <sz val="11"/>
        <color rgb="FFFF0000"/>
        <rFont val="Wingdings 3"/>
        <family val="1"/>
        <charset val="2"/>
      </rPr>
      <t xml:space="preserve"> #</t>
    </r>
    <r>
      <rPr>
        <sz val="11"/>
        <color rgb="FFFF0000"/>
        <rFont val="Calibri"/>
        <family val="2"/>
        <scheme val="minor"/>
      </rPr>
      <t xml:space="preserve">  Enter project data in the cells above </t>
    </r>
    <r>
      <rPr>
        <sz val="11"/>
        <color rgb="FFFF0000"/>
        <rFont val="Wingdings 3"/>
        <family val="1"/>
        <charset val="2"/>
      </rPr>
      <t xml:space="preserve"># </t>
    </r>
  </si>
  <si>
    <t>Grant # on eLOCCS Docs</t>
  </si>
  <si>
    <t>Total Amount Drawn for Grant Year</t>
  </si>
  <si>
    <t>Grant # on eLOCCS Docs for Second Grant Year</t>
  </si>
  <si>
    <t>Total Amount Drawn for Second Grant Year Submitted</t>
  </si>
  <si>
    <t>Unit Count Information for Cost Effectiveness Criteria 7.1 and 7.2</t>
  </si>
  <si>
    <t>ELOCCS Information for Criteria 3.2 and 3.3</t>
  </si>
  <si>
    <t>ONLY ENTER DATA INTO THE CELLS BELOW IF YOU ARE SUBMITTING INFORMATION FOR A SECOND GRANT YEAR DUE TO IRREGULARITIES</t>
  </si>
  <si>
    <t># of Units Serving Individuals</t>
  </si>
  <si>
    <t># of Units Serving Families w/Children</t>
  </si>
  <si>
    <t>Project Configuration</t>
  </si>
  <si>
    <t>Scattered-Site or Site-Based</t>
  </si>
  <si>
    <t>Scattered-site</t>
  </si>
  <si>
    <t>Site-Based</t>
  </si>
  <si>
    <t>Both</t>
  </si>
  <si>
    <r>
      <rPr>
        <b/>
        <sz val="11"/>
        <color theme="1"/>
        <rFont val="Calibri"/>
        <family val="2"/>
        <scheme val="minor"/>
      </rPr>
      <t xml:space="preserve">Enter eLOCCS data below. </t>
    </r>
    <r>
      <rPr>
        <sz val="11"/>
        <color theme="1"/>
        <rFont val="Calibri"/>
        <family val="2"/>
        <scheme val="minor"/>
      </rPr>
      <t xml:space="preserve">
The Total Amount Drawn should be for a single grant year only. Do NOT total amounts across multiple grant years.</t>
    </r>
  </si>
  <si>
    <t>ADDITIONAL INFORMATION:</t>
  </si>
  <si>
    <t>How many households entered the project during this time period?:</t>
  </si>
  <si>
    <t>How many households exited the project during this time period?:</t>
  </si>
  <si>
    <t>Points</t>
  </si>
  <si>
    <r>
      <t xml:space="preserve">Projected Points </t>
    </r>
    <r>
      <rPr>
        <b/>
        <sz val="8"/>
        <color theme="1"/>
        <rFont val="Calibri"/>
        <family val="2"/>
        <scheme val="minor"/>
      </rPr>
      <t>(assumes no data errors)</t>
    </r>
  </si>
  <si>
    <t>25%+</t>
  </si>
  <si>
    <t>&lt; 15%</t>
  </si>
  <si>
    <t>&lt; 40%</t>
  </si>
  <si>
    <t>50%+</t>
  </si>
  <si>
    <t>15-24%</t>
  </si>
  <si>
    <t>40%-49%</t>
  </si>
  <si>
    <t>35%-49%</t>
  </si>
  <si>
    <t>40%+</t>
  </si>
  <si>
    <t>25%-39%</t>
  </si>
  <si>
    <t>&lt; 25%</t>
  </si>
  <si>
    <t>&lt;70%</t>
  </si>
  <si>
    <t>90%+</t>
  </si>
  <si>
    <t>70-89%</t>
  </si>
  <si>
    <t>&lt; 80%</t>
  </si>
  <si>
    <t>80-89%</t>
  </si>
  <si>
    <r>
      <t xml:space="preserve">PSH/RRH/TH </t>
    </r>
    <r>
      <rPr>
        <sz val="11"/>
        <color theme="1"/>
        <rFont val="Calibri"/>
        <family val="2"/>
        <scheme val="minor"/>
      </rPr>
      <t>- % of clients w/1 or more source(s)</t>
    </r>
  </si>
  <si>
    <t>95%+</t>
  </si>
  <si>
    <t>95%-99%</t>
  </si>
  <si>
    <t>85%-94%</t>
  </si>
  <si>
    <t>90%-99%</t>
  </si>
  <si>
    <t>3.4%-5%</t>
  </si>
  <si>
    <r>
      <rPr>
        <i/>
        <sz val="11"/>
        <color theme="1"/>
        <rFont val="Calibri"/>
        <family val="2"/>
        <scheme val="minor"/>
      </rPr>
      <t>PSH/RRH/TH</t>
    </r>
    <r>
      <rPr>
        <sz val="11"/>
        <color theme="1"/>
        <rFont val="Calibri"/>
        <family val="2"/>
        <scheme val="minor"/>
      </rPr>
      <t xml:space="preserve"> - % of adults w/1 or more source of income</t>
    </r>
  </si>
  <si>
    <r>
      <rPr>
        <i/>
        <sz val="11"/>
        <color theme="1"/>
        <rFont val="Calibri"/>
        <family val="2"/>
        <scheme val="minor"/>
      </rPr>
      <t>PSH/RRH/TH</t>
    </r>
    <r>
      <rPr>
        <sz val="11"/>
        <color theme="1"/>
        <rFont val="Calibri"/>
        <family val="2"/>
        <scheme val="minor"/>
      </rPr>
      <t xml:space="preserve"> - % of adults w/1 or more source(s)</t>
    </r>
  </si>
  <si>
    <t xml:space="preserve">Please note that you will need to enter a zero in front of the decimal point for any percentage that is less than 1. For example, 0.25% must be entered as 0.25 and NOT .25. If you enter .25, the number will be converted to 25.00%. </t>
  </si>
  <si>
    <r>
      <rPr>
        <b/>
        <u/>
        <sz val="11"/>
        <color theme="1"/>
        <rFont val="Calibri"/>
        <family val="2"/>
        <scheme val="minor"/>
      </rPr>
      <t xml:space="preserve">INSTRUCTIONS: </t>
    </r>
    <r>
      <rPr>
        <b/>
        <sz val="11"/>
        <color theme="1"/>
        <rFont val="Calibri"/>
        <family val="2"/>
        <scheme val="minor"/>
      </rPr>
      <t xml:space="preserve">
</t>
    </r>
    <r>
      <rPr>
        <sz val="11"/>
        <color theme="1"/>
        <rFont val="Calibri"/>
        <family val="2"/>
        <scheme val="minor"/>
      </rPr>
      <t xml:space="preserve">Run the 2017 version of the APR for your project for the specified time period, which is 1/1/17 to 12/31/17. Using this APR, input the data requested in the cells below. If you are unsure of which information to input into each cell, please refer to the worksheet labeled "ResourceOnly APR Table Examples," which will indicate which field to use for each APR Question. </t>
    </r>
    <r>
      <rPr>
        <b/>
        <sz val="11"/>
        <color theme="1"/>
        <rFont val="Calibri"/>
        <family val="2"/>
        <scheme val="minor"/>
      </rPr>
      <t xml:space="preserve">
</t>
    </r>
    <r>
      <rPr>
        <b/>
        <u/>
        <sz val="11"/>
        <color theme="1"/>
        <rFont val="Calibri"/>
        <family val="2"/>
        <scheme val="minor"/>
      </rPr>
      <t>NOTES:</t>
    </r>
    <r>
      <rPr>
        <b/>
        <sz val="11"/>
        <color theme="1"/>
        <rFont val="Calibri"/>
        <family val="2"/>
        <scheme val="minor"/>
      </rPr>
      <t xml:space="preserve"> 
</t>
    </r>
    <r>
      <rPr>
        <i/>
        <sz val="11"/>
        <color theme="1"/>
        <rFont val="Calibri"/>
        <family val="2"/>
        <scheme val="minor"/>
      </rPr>
      <t>-To prevent users from inadvertently deleting formulas and formatting, this workbook is locked. You may only enter data into the blue-shaded cells. 
-Only Columns A-G and Rows 2-142 of this worksheet will print.Cells shaded in light gray will not print.
-If you have questions about this tool, please contact Pam Ralston (pralston@cceh.org) for assistance. If you have an issue with HMIS or the APR, please contact Nutmeg immediately.  
-The report below will offer a projection of the points for each criteria once data has been input. Please note that these are projected point values and are subject to changes based upon data corrections, information provided through the Renewal Project Summary Form or changes approved by the Funding Oversight Subcommittee and Non-Conflicted Members of the Coordinating Council.</t>
    </r>
  </si>
  <si>
    <r>
      <rPr>
        <i/>
        <sz val="11"/>
        <color theme="1"/>
        <rFont val="Calibri"/>
        <family val="2"/>
        <scheme val="minor"/>
      </rPr>
      <t xml:space="preserve">PSH/RRH/TH </t>
    </r>
    <r>
      <rPr>
        <sz val="11"/>
        <color theme="1"/>
        <rFont val="Calibri"/>
        <family val="2"/>
        <scheme val="minor"/>
      </rPr>
      <t>- % of clients w/1 or more source(s)</t>
    </r>
  </si>
  <si>
    <r>
      <rPr>
        <i/>
        <sz val="11"/>
        <color theme="1"/>
        <rFont val="Calibri"/>
        <family val="2"/>
        <scheme val="minor"/>
      </rPr>
      <t>RRH</t>
    </r>
    <r>
      <rPr>
        <sz val="11"/>
        <color theme="1"/>
        <rFont val="Calibri"/>
        <family val="2"/>
        <scheme val="minor"/>
      </rPr>
      <t xml:space="preserve"> - % of clients w/LOS &lt;=12 months</t>
    </r>
  </si>
  <si>
    <r>
      <rPr>
        <i/>
        <sz val="11"/>
        <color theme="1"/>
        <rFont val="Calibri"/>
        <family val="2"/>
        <scheme val="minor"/>
      </rPr>
      <t>TH</t>
    </r>
    <r>
      <rPr>
        <sz val="11"/>
        <color theme="1"/>
        <rFont val="Calibri"/>
        <family val="2"/>
        <scheme val="minor"/>
      </rPr>
      <t xml:space="preserve"> - % of clients w/LOS &lt;=12 months</t>
    </r>
  </si>
  <si>
    <r>
      <rPr>
        <i/>
        <sz val="11"/>
        <color theme="1"/>
        <rFont val="Calibri"/>
        <family val="2"/>
        <scheme val="minor"/>
      </rPr>
      <t xml:space="preserve">PSH </t>
    </r>
    <r>
      <rPr>
        <sz val="11"/>
        <color theme="1"/>
        <rFont val="Calibri"/>
        <family val="2"/>
        <scheme val="minor"/>
      </rPr>
      <t xml:space="preserve">- % of clients who remain or exit to PH </t>
    </r>
  </si>
  <si>
    <r>
      <rPr>
        <i/>
        <sz val="11"/>
        <color theme="1"/>
        <rFont val="Calibri"/>
        <family val="2"/>
        <scheme val="minor"/>
      </rPr>
      <t>RRH/TH</t>
    </r>
    <r>
      <rPr>
        <sz val="11"/>
        <color theme="1"/>
        <rFont val="Calibri"/>
        <family val="2"/>
        <scheme val="minor"/>
      </rPr>
      <t xml:space="preserve"> - % of clients who exit to PH </t>
    </r>
  </si>
  <si>
    <t>ODFC Renewal Project Evaluation Tool - Benchmarks Reference Table</t>
  </si>
  <si>
    <t>2018 SCORING STANDARDS CRITERIA</t>
  </si>
  <si>
    <t>Information provided reflects eLOCCS draws as of:</t>
  </si>
  <si>
    <r>
      <rPr>
        <b/>
        <sz val="11"/>
        <color rgb="FFFF0000"/>
        <rFont val="Wingdings 3"/>
        <family val="1"/>
        <charset val="2"/>
      </rPr>
      <t>#</t>
    </r>
    <r>
      <rPr>
        <b/>
        <sz val="11"/>
        <color rgb="FFFF0000"/>
        <rFont val="Calibri"/>
        <family val="2"/>
        <scheme val="minor"/>
      </rPr>
      <t xml:space="preserve">  These cells are optional </t>
    </r>
    <r>
      <rPr>
        <b/>
        <sz val="11"/>
        <color rgb="FFFF0000"/>
        <rFont val="Wingdings 3"/>
        <family val="1"/>
        <charset val="2"/>
      </rPr>
      <t xml:space="preserve"># </t>
    </r>
    <r>
      <rPr>
        <b/>
        <sz val="11"/>
        <color rgb="FFFF0000"/>
        <rFont val="Calibri"/>
        <family val="2"/>
        <scheme val="minor"/>
      </rPr>
      <t xml:space="preserve">       </t>
    </r>
  </si>
  <si>
    <r>
      <rPr>
        <b/>
        <sz val="11"/>
        <color rgb="FFFF0000"/>
        <rFont val="Wingdings 3"/>
        <family val="1"/>
        <charset val="2"/>
      </rPr>
      <t>#</t>
    </r>
    <r>
      <rPr>
        <b/>
        <sz val="11"/>
        <color rgb="FFFF0000"/>
        <rFont val="Calibri"/>
        <family val="2"/>
        <scheme val="minor"/>
      </rPr>
      <t xml:space="preserve">  Enter project data in the cells above </t>
    </r>
    <r>
      <rPr>
        <b/>
        <sz val="11"/>
        <color rgb="FFFF0000"/>
        <rFont val="Wingdings 3"/>
        <family val="1"/>
        <charset val="2"/>
      </rPr>
      <t xml:space="preserve">#    </t>
    </r>
    <r>
      <rPr>
        <b/>
        <sz val="11"/>
        <color rgb="FFFF0000"/>
        <rFont val="Calibri"/>
        <family val="2"/>
        <scheme val="minor"/>
      </rPr>
      <t xml:space="preserve">    </t>
    </r>
  </si>
  <si>
    <t xml:space="preserve">Beacon III </t>
  </si>
  <si>
    <t xml:space="preserve">Berkeley House </t>
  </si>
  <si>
    <t>Conger House Renewal</t>
  </si>
  <si>
    <t>CT-503 HMIS (CT0082)</t>
  </si>
  <si>
    <t>Independent Living Program 2</t>
  </si>
  <si>
    <t>Independent Living Program 1</t>
  </si>
  <si>
    <t>ODFC CAN-SSO</t>
  </si>
  <si>
    <t>Partners 2</t>
  </si>
  <si>
    <t>Partners 3</t>
  </si>
  <si>
    <t>PHD Supportive Housing Renewal</t>
  </si>
  <si>
    <t>Seaview Supportive Housing Program</t>
  </si>
  <si>
    <t>SVMC- Norwalk SHP</t>
  </si>
  <si>
    <t>SVMC-Bridgeport SHP</t>
  </si>
  <si>
    <t>Fairfield County Rapid Rehousing</t>
  </si>
  <si>
    <t>CT0301</t>
  </si>
  <si>
    <r>
      <rPr>
        <b/>
        <u/>
        <sz val="11"/>
        <color theme="1"/>
        <rFont val="Calibri"/>
        <family val="2"/>
        <scheme val="minor"/>
      </rPr>
      <t xml:space="preserve">INSTRUCTIONS:
</t>
    </r>
    <r>
      <rPr>
        <sz val="11"/>
        <color theme="1"/>
        <rFont val="Calibri"/>
        <family val="2"/>
        <scheme val="minor"/>
      </rPr>
      <t xml:space="preserve">Please provide the eLOCCS data requested for the project. Use dropdown list options to populate project information. 
Only submit information for the most recent FULLY COMPLETED grant year. 
Only provide a second year of eLOCCS data if your project experienced irregularities in drawing down funds that would negatively impact the project's performance. 
Any explanatory information or notes regarding eLOCCS draws should be provided in the Renewal Project Summary Form. </t>
    </r>
  </si>
  <si>
    <r>
      <t xml:space="preserve">Project Information </t>
    </r>
    <r>
      <rPr>
        <i/>
        <sz val="10"/>
        <color theme="1"/>
        <rFont val="Calibri"/>
        <family val="2"/>
        <scheme val="minor"/>
      </rPr>
      <t>(Use dropdown lists)</t>
    </r>
  </si>
  <si>
    <r>
      <t xml:space="preserve">Project Information </t>
    </r>
    <r>
      <rPr>
        <i/>
        <sz val="10"/>
        <color theme="1"/>
        <rFont val="Calibri"/>
        <family val="2"/>
        <scheme val="minor"/>
      </rPr>
      <t>(Use dropdown lists.)</t>
    </r>
  </si>
  <si>
    <r>
      <t>Renewal Project Evaluation Tool</t>
    </r>
    <r>
      <rPr>
        <b/>
        <sz val="12"/>
        <color theme="0"/>
        <rFont val="Calibri"/>
        <family val="2"/>
        <scheme val="minor"/>
      </rPr>
      <t xml:space="preserve"> (v1.1)</t>
    </r>
  </si>
  <si>
    <t>Performance Criteria 1.1,1.2,2.2-2.8, 3.1</t>
  </si>
  <si>
    <t># of Households (HHs) Served at a Given Point in Time</t>
  </si>
  <si>
    <t xml:space="preserve">Adult-Only HHs </t>
  </si>
  <si>
    <t xml:space="preserve">Adult-Child HHs </t>
  </si>
  <si>
    <r>
      <rPr>
        <b/>
        <u/>
        <sz val="11"/>
        <color theme="1"/>
        <rFont val="Calibri"/>
        <family val="2"/>
        <scheme val="minor"/>
      </rPr>
      <t>INSTRUCTIONS:</t>
    </r>
    <r>
      <rPr>
        <sz val="11"/>
        <color theme="1"/>
        <rFont val="Calibri"/>
        <family val="2"/>
        <scheme val="minor"/>
      </rPr>
      <t xml:space="preserve">
Please provide the data requested regarding the number of units and households served that correspond to the project's 2018-2019 CoC funding contract. Use dropdown list options to populate project information. Any explanatory information or notes regarding the units or households served should be provided in the Renewal Project Summary Form. 
</t>
    </r>
    <r>
      <rPr>
        <b/>
        <u/>
        <sz val="11"/>
        <color theme="1"/>
        <rFont val="Calibri"/>
        <family val="2"/>
        <scheme val="minor"/>
      </rPr>
      <t xml:space="preserve">
NOTES: </t>
    </r>
    <r>
      <rPr>
        <sz val="11"/>
        <color theme="1"/>
        <rFont val="Calibri"/>
        <family val="2"/>
        <scheme val="minor"/>
      </rPr>
      <t xml:space="preserve">
-To prevent users from inadvertently deleting formulas and formatting, this workbook is locked. You may only enter data into the blue-shaded cells. 
</t>
    </r>
  </si>
  <si>
    <t>Date of contract execution for grant that expires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</si>
</sst>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
    <numFmt numFmtId="166" formatCode="0.0"/>
  </numFmts>
  <fonts count="2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sz val="14"/>
      <color theme="0"/>
      <name val="Calibri"/>
      <family val="2"/>
      <scheme val="minor"/>
    </font>
    <font>
      <b/>
      <i/>
      <sz val="11"/>
      <color theme="1"/>
      <name val="Calibri"/>
      <family val="2"/>
      <scheme val="minor"/>
    </font>
    <font>
      <sz val="11"/>
      <name val="Calibri"/>
      <family val="2"/>
      <scheme val="minor"/>
    </font>
    <font>
      <b/>
      <sz val="10"/>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
      <sz val="9"/>
      <color theme="1"/>
      <name val="Calibri"/>
      <family val="2"/>
      <scheme val="minor"/>
    </font>
    <font>
      <b/>
      <sz val="12"/>
      <color theme="0"/>
      <name val="Calibri"/>
      <family val="2"/>
      <scheme val="minor"/>
    </font>
    <font>
      <b/>
      <sz val="12"/>
      <color theme="2"/>
      <name val="Calibri"/>
      <family val="2"/>
      <scheme val="minor"/>
    </font>
    <font>
      <b/>
      <sz val="12"/>
      <color theme="1"/>
      <name val="Calibri"/>
      <family val="2"/>
      <scheme val="minor"/>
    </font>
    <font>
      <sz val="11"/>
      <color rgb="FFFF0000"/>
      <name val="Calibri"/>
      <family val="2"/>
      <scheme val="minor"/>
    </font>
    <font>
      <i/>
      <sz val="10"/>
      <color theme="1"/>
      <name val="Calibri"/>
      <family val="2"/>
      <scheme val="minor"/>
    </font>
    <font>
      <sz val="11"/>
      <color rgb="FFFF0000"/>
      <name val="Calibri"/>
      <family val="1"/>
      <charset val="2"/>
      <scheme val="minor"/>
    </font>
    <font>
      <sz val="11"/>
      <color rgb="FFFF0000"/>
      <name val="Wingdings 3"/>
      <family val="1"/>
      <charset val="2"/>
    </font>
    <font>
      <b/>
      <sz val="8"/>
      <color theme="1"/>
      <name val="Calibri"/>
      <family val="2"/>
      <scheme val="minor"/>
    </font>
    <font>
      <b/>
      <sz val="11"/>
      <color rgb="FFFF0000"/>
      <name val="Calibri"/>
      <family val="1"/>
      <charset val="2"/>
      <scheme val="minor"/>
    </font>
    <font>
      <b/>
      <sz val="11"/>
      <color rgb="FFFF0000"/>
      <name val="Wingdings 3"/>
      <family val="1"/>
      <charset val="2"/>
    </font>
    <font>
      <b/>
      <sz val="11"/>
      <color rgb="FFFF0000"/>
      <name val="Calibri"/>
      <family val="2"/>
      <scheme val="minor"/>
    </font>
  </fonts>
  <fills count="19">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2" tint="-0.749992370372631"/>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theme="5"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tint="0.49998474074526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thin">
        <color auto="1"/>
      </right>
      <top style="thin">
        <color indexed="64"/>
      </top>
      <bottom style="thin">
        <color auto="1"/>
      </bottom>
      <diagonal/>
    </border>
    <border>
      <left style="thin">
        <color auto="1"/>
      </left>
      <right style="medium">
        <color auto="1"/>
      </right>
      <top style="thin">
        <color indexed="64"/>
      </top>
      <bottom style="thin">
        <color auto="1"/>
      </bottom>
      <diagonal/>
    </border>
    <border>
      <left style="thin">
        <color auto="1"/>
      </left>
      <right/>
      <top/>
      <bottom/>
      <diagonal/>
    </border>
    <border>
      <left/>
      <right style="thin">
        <color auto="1"/>
      </right>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s>
  <cellStyleXfs count="8">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0" fontId="1" fillId="0" borderId="0"/>
  </cellStyleXfs>
  <cellXfs count="433">
    <xf numFmtId="0" fontId="0" fillId="0" borderId="0" xfId="0"/>
    <xf numFmtId="0" fontId="2" fillId="0" borderId="1" xfId="0" applyFont="1" applyBorder="1"/>
    <xf numFmtId="0" fontId="2" fillId="0" borderId="0" xfId="0" applyFont="1"/>
    <xf numFmtId="0" fontId="0" fillId="0" borderId="1" xfId="0" applyBorder="1"/>
    <xf numFmtId="0" fontId="0" fillId="0" borderId="1" xfId="0" applyFill="1" applyBorder="1"/>
    <xf numFmtId="0" fontId="0" fillId="0" borderId="0" xfId="0" applyBorder="1"/>
    <xf numFmtId="0" fontId="5" fillId="2" borderId="0" xfId="0" applyFont="1" applyFill="1" applyAlignment="1">
      <alignment vertical="top" wrapText="1"/>
    </xf>
    <xf numFmtId="0" fontId="3" fillId="2" borderId="0" xfId="0" applyFont="1" applyFill="1" applyAlignment="1">
      <alignment vertical="top"/>
    </xf>
    <xf numFmtId="0" fontId="0" fillId="2" borderId="0" xfId="0" applyFont="1" applyFill="1" applyAlignment="1">
      <alignment vertical="top"/>
    </xf>
    <xf numFmtId="0" fontId="0" fillId="0" borderId="0" xfId="0" applyAlignment="1">
      <alignment vertical="top"/>
    </xf>
    <xf numFmtId="0" fontId="2" fillId="0" borderId="0" xfId="0" applyFont="1" applyAlignment="1">
      <alignment vertical="top" wrapText="1"/>
    </xf>
    <xf numFmtId="0" fontId="0" fillId="0" borderId="0" xfId="0" applyFont="1" applyAlignment="1">
      <alignment vertical="top"/>
    </xf>
    <xf numFmtId="0" fontId="4"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horizontal="center" vertical="top" wrapText="1"/>
    </xf>
    <xf numFmtId="0" fontId="0" fillId="0" borderId="0" xfId="0" applyAlignment="1">
      <alignment vertical="top" wrapText="1"/>
    </xf>
    <xf numFmtId="0" fontId="5" fillId="2" borderId="0" xfId="0" applyFont="1" applyFill="1" applyAlignment="1">
      <alignment vertical="top"/>
    </xf>
    <xf numFmtId="0" fontId="4" fillId="0" borderId="0" xfId="0" applyFont="1" applyAlignment="1">
      <alignment vertical="top"/>
    </xf>
    <xf numFmtId="0" fontId="6" fillId="0" borderId="0" xfId="0" applyFont="1" applyAlignment="1">
      <alignment vertical="top"/>
    </xf>
    <xf numFmtId="0" fontId="0" fillId="0" borderId="0" xfId="0" applyBorder="1" applyAlignment="1">
      <alignment horizontal="left" vertical="top" wrapText="1"/>
    </xf>
    <xf numFmtId="0" fontId="0" fillId="5" borderId="0" xfId="0" applyFill="1" applyAlignment="1">
      <alignment vertical="top"/>
    </xf>
    <xf numFmtId="0" fontId="0" fillId="5" borderId="0" xfId="0" applyFill="1" applyAlignment="1">
      <alignment vertical="top" wrapText="1"/>
    </xf>
    <xf numFmtId="0" fontId="0" fillId="5" borderId="0" xfId="0" applyFont="1" applyFill="1" applyAlignment="1">
      <alignment vertical="top"/>
    </xf>
    <xf numFmtId="0" fontId="2" fillId="0" borderId="0" xfId="0" applyFont="1" applyAlignment="1">
      <alignment horizontal="center"/>
    </xf>
    <xf numFmtId="0" fontId="2" fillId="0" borderId="0" xfId="0" applyFont="1" applyAlignment="1">
      <alignment horizontal="center" wrapText="1"/>
    </xf>
    <xf numFmtId="0" fontId="0" fillId="0" borderId="0" xfId="0" applyFont="1" applyAlignment="1">
      <alignment horizontal="center" vertical="top"/>
    </xf>
    <xf numFmtId="1" fontId="0" fillId="3" borderId="1" xfId="0" applyNumberFormat="1" applyFont="1" applyFill="1" applyBorder="1" applyAlignment="1">
      <alignment horizontal="center" vertical="center"/>
    </xf>
    <xf numFmtId="164" fontId="0" fillId="3" borderId="1" xfId="1"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top"/>
    </xf>
    <xf numFmtId="0" fontId="3" fillId="4" borderId="1" xfId="0" applyFont="1" applyFill="1" applyBorder="1" applyAlignment="1">
      <alignment horizontal="center" vertical="top"/>
    </xf>
    <xf numFmtId="1" fontId="7" fillId="4" borderId="1" xfId="0" applyNumberFormat="1" applyFont="1" applyFill="1" applyBorder="1" applyAlignment="1">
      <alignment horizontal="center" vertical="center"/>
    </xf>
    <xf numFmtId="0" fontId="0" fillId="3" borderId="4" xfId="0" applyFont="1" applyFill="1" applyBorder="1" applyAlignment="1">
      <alignment vertical="center"/>
    </xf>
    <xf numFmtId="0" fontId="2" fillId="0" borderId="7" xfId="0" applyFont="1" applyBorder="1" applyAlignment="1">
      <alignment horizontal="right" vertical="center"/>
    </xf>
    <xf numFmtId="0" fontId="0" fillId="3" borderId="1" xfId="0" applyFill="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4" borderId="1" xfId="0" applyFont="1" applyFill="1" applyBorder="1" applyAlignment="1">
      <alignment horizontal="center" vertical="center"/>
    </xf>
    <xf numFmtId="0" fontId="3" fillId="4" borderId="1" xfId="0" applyFont="1" applyFill="1" applyBorder="1" applyAlignment="1">
      <alignment horizontal="center" vertical="center"/>
    </xf>
    <xf numFmtId="9" fontId="0" fillId="0" borderId="1" xfId="1" applyFont="1" applyFill="1" applyBorder="1" applyAlignment="1">
      <alignment horizontal="center" vertical="center"/>
    </xf>
    <xf numFmtId="9" fontId="3" fillId="0" borderId="1" xfId="0" applyNumberFormat="1" applyFont="1" applyFill="1" applyBorder="1" applyAlignment="1">
      <alignment horizontal="center" vertical="center"/>
    </xf>
    <xf numFmtId="9" fontId="0" fillId="4" borderId="1" xfId="1" applyFont="1" applyFill="1" applyBorder="1" applyAlignment="1">
      <alignment horizontal="center" vertical="center"/>
    </xf>
    <xf numFmtId="0" fontId="2" fillId="0" borderId="1" xfId="0" applyFont="1" applyBorder="1" applyAlignment="1">
      <alignment horizontal="right" vertical="center"/>
    </xf>
    <xf numFmtId="9" fontId="0" fillId="0" borderId="0" xfId="1" applyFont="1" applyFill="1" applyBorder="1" applyAlignment="1">
      <alignment horizontal="center" vertical="center"/>
    </xf>
    <xf numFmtId="9" fontId="3" fillId="0" borderId="0" xfId="0" applyNumberFormat="1" applyFont="1" applyFill="1" applyBorder="1" applyAlignment="1">
      <alignment horizontal="center" vertical="top"/>
    </xf>
    <xf numFmtId="0" fontId="2" fillId="0" borderId="0" xfId="0" applyFont="1" applyAlignment="1">
      <alignment horizontal="left" vertical="top"/>
    </xf>
    <xf numFmtId="9" fontId="0" fillId="0" borderId="1" xfId="1" applyFont="1" applyBorder="1" applyAlignment="1">
      <alignment horizont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top"/>
    </xf>
    <xf numFmtId="9" fontId="3" fillId="0" borderId="2" xfId="0" applyNumberFormat="1" applyFont="1" applyBorder="1" applyAlignment="1">
      <alignment horizontal="center" vertical="top"/>
    </xf>
    <xf numFmtId="9" fontId="3" fillId="0" borderId="2" xfId="0" applyNumberFormat="1" applyFont="1" applyBorder="1" applyAlignment="1">
      <alignment horizontal="center" vertical="center"/>
    </xf>
    <xf numFmtId="9" fontId="3" fillId="0" borderId="1" xfId="1" applyFont="1" applyBorder="1" applyAlignment="1">
      <alignment horizontal="center" wrapText="1"/>
    </xf>
    <xf numFmtId="164" fontId="0" fillId="0" borderId="0" xfId="1" applyNumberFormat="1" applyFont="1"/>
    <xf numFmtId="0" fontId="0" fillId="6" borderId="1" xfId="0" applyFill="1" applyBorder="1" applyAlignment="1">
      <alignment vertical="top"/>
    </xf>
    <xf numFmtId="0" fontId="0" fillId="6" borderId="0" xfId="0" applyFill="1" applyAlignment="1">
      <alignment horizontal="center" vertical="top"/>
    </xf>
    <xf numFmtId="0" fontId="0" fillId="6" borderId="0" xfId="0" applyFill="1" applyAlignment="1">
      <alignment vertical="top"/>
    </xf>
    <xf numFmtId="0" fontId="0" fillId="6" borderId="0" xfId="0" applyFill="1" applyAlignment="1">
      <alignment horizontal="center"/>
    </xf>
    <xf numFmtId="0" fontId="0" fillId="6" borderId="0" xfId="0" applyFill="1"/>
    <xf numFmtId="0" fontId="8" fillId="6" borderId="9" xfId="0" applyFont="1" applyFill="1" applyBorder="1" applyAlignment="1">
      <alignment horizontal="center" wrapText="1"/>
    </xf>
    <xf numFmtId="0" fontId="0" fillId="6" borderId="1" xfId="0" applyFill="1" applyBorder="1" applyAlignment="1">
      <alignment horizontal="center" vertical="top"/>
    </xf>
    <xf numFmtId="9" fontId="0" fillId="6" borderId="1" xfId="0" applyNumberFormat="1" applyFill="1" applyBorder="1" applyAlignment="1">
      <alignment horizontal="center" vertical="top"/>
    </xf>
    <xf numFmtId="164" fontId="0" fillId="6" borderId="1" xfId="1" applyNumberFormat="1" applyFont="1" applyFill="1" applyBorder="1" applyAlignment="1">
      <alignment horizontal="center" vertical="top"/>
    </xf>
    <xf numFmtId="0" fontId="12" fillId="6" borderId="1" xfId="0" applyFont="1" applyFill="1" applyBorder="1" applyAlignment="1">
      <alignment horizontal="center" vertical="center"/>
    </xf>
    <xf numFmtId="164" fontId="0" fillId="6" borderId="1" xfId="0" applyNumberFormat="1" applyFill="1" applyBorder="1" applyAlignment="1">
      <alignment horizontal="center" vertical="top"/>
    </xf>
    <xf numFmtId="0" fontId="14" fillId="6" borderId="4" xfId="0" applyFont="1" applyFill="1" applyBorder="1" applyAlignment="1">
      <alignment horizontal="center" wrapText="1"/>
    </xf>
    <xf numFmtId="0" fontId="0" fillId="6" borderId="0" xfId="0" applyFill="1" applyBorder="1" applyAlignment="1">
      <alignment horizontal="left" vertical="top" wrapText="1"/>
    </xf>
    <xf numFmtId="9" fontId="0" fillId="6" borderId="0" xfId="1" applyFont="1" applyFill="1" applyBorder="1" applyAlignment="1">
      <alignment horizontal="center" vertical="center"/>
    </xf>
    <xf numFmtId="9" fontId="3" fillId="6" borderId="0" xfId="0" applyNumberFormat="1" applyFont="1" applyFill="1" applyBorder="1" applyAlignment="1">
      <alignment horizontal="center" vertical="top"/>
    </xf>
    <xf numFmtId="0" fontId="0" fillId="6" borderId="0" xfId="0" applyFill="1" applyAlignment="1">
      <alignment vertical="top" wrapText="1"/>
    </xf>
    <xf numFmtId="0" fontId="0" fillId="6" borderId="0" xfId="0" applyFont="1" applyFill="1" applyAlignment="1">
      <alignment vertical="top"/>
    </xf>
    <xf numFmtId="164" fontId="0" fillId="0" borderId="1" xfId="1" applyNumberFormat="1" applyFont="1" applyFill="1" applyBorder="1" applyAlignment="1">
      <alignment horizontal="center" vertical="center"/>
    </xf>
    <xf numFmtId="164" fontId="0" fillId="0" borderId="1" xfId="1" applyNumberFormat="1" applyFont="1" applyBorder="1" applyAlignment="1">
      <alignment horizontal="center" wrapText="1"/>
    </xf>
    <xf numFmtId="164" fontId="0" fillId="4" borderId="1" xfId="0" applyNumberFormat="1" applyFont="1" applyFill="1" applyBorder="1" applyAlignment="1">
      <alignment horizontal="center" vertical="center"/>
    </xf>
    <xf numFmtId="164" fontId="0" fillId="4" borderId="1" xfId="1" applyNumberFormat="1" applyFont="1" applyFill="1" applyBorder="1" applyAlignment="1">
      <alignment horizontal="center" vertical="center"/>
    </xf>
    <xf numFmtId="0" fontId="0" fillId="0" borderId="0" xfId="0" applyFill="1" applyBorder="1" applyAlignment="1">
      <alignment horizontal="left" vertical="top" wrapText="1"/>
    </xf>
    <xf numFmtId="0" fontId="0" fillId="0" borderId="0" xfId="0" applyFill="1"/>
    <xf numFmtId="0" fontId="15" fillId="0" borderId="0" xfId="0" applyFont="1"/>
    <xf numFmtId="9" fontId="3" fillId="0" borderId="1" xfId="0" applyNumberFormat="1" applyFont="1" applyBorder="1" applyAlignment="1">
      <alignment horizontal="center" vertical="top"/>
    </xf>
    <xf numFmtId="0" fontId="2" fillId="0" borderId="1" xfId="0" applyFont="1" applyBorder="1" applyAlignment="1">
      <alignment horizontal="right" vertical="center"/>
    </xf>
    <xf numFmtId="0" fontId="6" fillId="6" borderId="0" xfId="0" applyFont="1" applyFill="1" applyAlignment="1">
      <alignment horizontal="left" vertical="top" wrapText="1" indent="1"/>
    </xf>
    <xf numFmtId="0" fontId="6" fillId="6" borderId="0" xfId="0" applyFont="1" applyFill="1" applyAlignment="1">
      <alignment horizontal="left" vertical="top"/>
    </xf>
    <xf numFmtId="0" fontId="14" fillId="6" borderId="4" xfId="0" applyFont="1" applyFill="1" applyBorder="1" applyAlignment="1">
      <alignment horizontal="center"/>
    </xf>
    <xf numFmtId="0" fontId="11" fillId="6" borderId="0" xfId="0" applyFont="1" applyFill="1" applyBorder="1" applyAlignment="1">
      <alignment horizontal="left" vertical="top" wrapText="1"/>
    </xf>
    <xf numFmtId="0" fontId="11" fillId="6" borderId="0" xfId="0" applyFont="1" applyFill="1" applyAlignment="1">
      <alignment horizontal="left" vertical="top" wrapText="1"/>
    </xf>
    <xf numFmtId="0" fontId="2" fillId="0" borderId="0" xfId="0" applyFont="1" applyBorder="1" applyAlignment="1">
      <alignment horizontal="right" vertical="center"/>
    </xf>
    <xf numFmtId="0" fontId="0" fillId="7" borderId="4"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1" fontId="0" fillId="7" borderId="1" xfId="0" applyNumberFormat="1" applyFont="1" applyFill="1" applyBorder="1" applyAlignment="1" applyProtection="1">
      <alignment horizontal="center" vertical="center"/>
      <protection locked="0"/>
    </xf>
    <xf numFmtId="164" fontId="0" fillId="7" borderId="1" xfId="1" applyNumberFormat="1" applyFont="1" applyFill="1" applyBorder="1" applyAlignment="1" applyProtection="1">
      <alignment horizontal="center" vertical="center"/>
      <protection locked="0"/>
    </xf>
    <xf numFmtId="164" fontId="0" fillId="7" borderId="1" xfId="0" applyNumberFormat="1" applyFont="1" applyFill="1" applyBorder="1" applyAlignment="1" applyProtection="1">
      <alignment horizontal="center" vertical="center"/>
      <protection locked="0"/>
    </xf>
    <xf numFmtId="1" fontId="0" fillId="7" borderId="1" xfId="0" applyNumberFormat="1" applyFill="1" applyBorder="1" applyAlignment="1" applyProtection="1">
      <alignment horizontal="center" vertical="center"/>
      <protection locked="0"/>
    </xf>
    <xf numFmtId="9" fontId="3" fillId="0" borderId="1" xfId="0" applyNumberFormat="1" applyFont="1" applyBorder="1" applyAlignment="1">
      <alignment horizontal="center" vertical="center"/>
    </xf>
    <xf numFmtId="0" fontId="0" fillId="8" borderId="4" xfId="0" applyFont="1" applyFill="1" applyBorder="1" applyAlignment="1" applyProtection="1">
      <alignment horizontal="center" vertical="center"/>
      <protection locked="0"/>
    </xf>
    <xf numFmtId="1" fontId="0" fillId="8" borderId="1" xfId="0" applyNumberFormat="1" applyFill="1" applyBorder="1" applyAlignment="1" applyProtection="1">
      <alignment horizontal="center" vertical="center"/>
      <protection locked="0"/>
    </xf>
    <xf numFmtId="1" fontId="0" fillId="8" borderId="1" xfId="0" applyNumberFormat="1" applyFont="1" applyFill="1" applyBorder="1" applyAlignment="1" applyProtection="1">
      <alignment horizontal="center" vertical="center"/>
      <protection locked="0"/>
    </xf>
    <xf numFmtId="164" fontId="0" fillId="8" borderId="1" xfId="1" applyNumberFormat="1" applyFont="1" applyFill="1" applyBorder="1" applyAlignment="1" applyProtection="1">
      <alignment horizontal="center" vertical="center"/>
      <protection locked="0"/>
    </xf>
    <xf numFmtId="0" fontId="15" fillId="6" borderId="0" xfId="0" applyFont="1" applyFill="1" applyProtection="1"/>
    <xf numFmtId="0" fontId="0" fillId="6" borderId="0" xfId="0" applyFill="1" applyProtection="1"/>
    <xf numFmtId="0" fontId="0" fillId="0" borderId="0" xfId="0" applyProtection="1"/>
    <xf numFmtId="0" fontId="4" fillId="6" borderId="0" xfId="0" applyFont="1" applyFill="1" applyProtection="1"/>
    <xf numFmtId="0" fontId="11" fillId="6" borderId="0" xfId="0" applyFont="1" applyFill="1" applyAlignment="1" applyProtection="1">
      <alignment horizontal="left" wrapText="1"/>
    </xf>
    <xf numFmtId="0" fontId="2" fillId="6" borderId="0" xfId="0" applyFont="1" applyFill="1" applyAlignment="1" applyProtection="1">
      <alignment vertical="top"/>
    </xf>
    <xf numFmtId="0" fontId="0" fillId="6" borderId="0" xfId="0" applyFill="1" applyAlignment="1" applyProtection="1">
      <alignment horizontal="left" vertical="top" indent="2"/>
    </xf>
    <xf numFmtId="0" fontId="0" fillId="6" borderId="0" xfId="0" applyFill="1" applyAlignment="1" applyProtection="1">
      <alignment horizontal="left" indent="2"/>
    </xf>
    <xf numFmtId="0" fontId="2" fillId="6" borderId="0" xfId="0" applyFont="1" applyFill="1" applyProtection="1"/>
    <xf numFmtId="0" fontId="2" fillId="0" borderId="0" xfId="0" applyFont="1" applyProtection="1"/>
    <xf numFmtId="0" fontId="2" fillId="11" borderId="34" xfId="0" applyFont="1" applyFill="1" applyBorder="1" applyAlignment="1" applyProtection="1">
      <alignment horizontal="center" vertical="center" wrapText="1"/>
    </xf>
    <xf numFmtId="0" fontId="0" fillId="6" borderId="0" xfId="0" applyFill="1" applyAlignment="1" applyProtection="1">
      <alignment vertical="center"/>
    </xf>
    <xf numFmtId="0" fontId="0" fillId="0" borderId="0" xfId="0" applyAlignment="1" applyProtection="1">
      <alignment vertical="center"/>
    </xf>
    <xf numFmtId="0" fontId="0" fillId="9" borderId="20" xfId="0" applyFill="1" applyBorder="1" applyAlignment="1" applyProtection="1">
      <alignment horizontal="center" wrapText="1"/>
    </xf>
    <xf numFmtId="0" fontId="0" fillId="9" borderId="21" xfId="0" applyFill="1" applyBorder="1" applyAlignment="1" applyProtection="1">
      <alignment horizontal="center" wrapText="1"/>
    </xf>
    <xf numFmtId="0" fontId="0" fillId="9" borderId="27" xfId="0" applyFill="1" applyBorder="1" applyAlignment="1" applyProtection="1">
      <alignment horizontal="center" wrapText="1"/>
    </xf>
    <xf numFmtId="0" fontId="0" fillId="11" borderId="35" xfId="0" applyFill="1" applyBorder="1" applyAlignment="1" applyProtection="1">
      <alignment horizontal="center" wrapText="1"/>
    </xf>
    <xf numFmtId="0" fontId="0" fillId="7" borderId="20" xfId="0" applyFill="1" applyBorder="1" applyAlignment="1" applyProtection="1">
      <alignment horizontal="center" wrapText="1"/>
    </xf>
    <xf numFmtId="0" fontId="0" fillId="7" borderId="21" xfId="0" applyFill="1" applyBorder="1" applyAlignment="1" applyProtection="1">
      <alignment horizontal="center" wrapText="1"/>
    </xf>
    <xf numFmtId="0" fontId="0" fillId="7" borderId="22" xfId="0" applyFill="1" applyBorder="1" applyAlignment="1" applyProtection="1">
      <alignment horizontal="center" wrapText="1"/>
    </xf>
    <xf numFmtId="0" fontId="0" fillId="14" borderId="26" xfId="0" applyFill="1" applyBorder="1" applyAlignment="1" applyProtection="1">
      <alignment horizontal="center" wrapText="1"/>
    </xf>
    <xf numFmtId="0" fontId="0" fillId="14" borderId="21" xfId="0" applyFill="1" applyBorder="1" applyAlignment="1" applyProtection="1">
      <alignment horizontal="center" wrapText="1"/>
    </xf>
    <xf numFmtId="0" fontId="0" fillId="14" borderId="27" xfId="0" applyFill="1" applyBorder="1" applyAlignment="1" applyProtection="1">
      <alignment horizontal="center" wrapText="1"/>
    </xf>
    <xf numFmtId="0" fontId="0" fillId="16" borderId="20" xfId="0" applyFill="1" applyBorder="1" applyAlignment="1" applyProtection="1">
      <alignment horizontal="center" wrapText="1"/>
    </xf>
    <xf numFmtId="0" fontId="0" fillId="16" borderId="21" xfId="0" applyFill="1" applyBorder="1" applyAlignment="1" applyProtection="1">
      <alignment horizontal="center" wrapText="1"/>
    </xf>
    <xf numFmtId="0" fontId="0" fillId="16" borderId="22" xfId="0" applyFill="1" applyBorder="1" applyAlignment="1" applyProtection="1">
      <alignment horizontal="center" wrapText="1"/>
    </xf>
    <xf numFmtId="0" fontId="0" fillId="17" borderId="26" xfId="0" applyFill="1" applyBorder="1" applyAlignment="1" applyProtection="1">
      <alignment horizontal="center" wrapText="1"/>
    </xf>
    <xf numFmtId="0" fontId="0" fillId="17" borderId="21" xfId="0" applyFill="1" applyBorder="1" applyAlignment="1" applyProtection="1">
      <alignment horizontal="center" wrapText="1"/>
    </xf>
    <xf numFmtId="0" fontId="0" fillId="17" borderId="27" xfId="0" applyFill="1" applyBorder="1" applyAlignment="1" applyProtection="1">
      <alignment horizontal="center" wrapText="1"/>
    </xf>
    <xf numFmtId="0" fontId="0" fillId="6" borderId="0" xfId="0" applyFill="1" applyAlignment="1" applyProtection="1">
      <alignment wrapText="1"/>
    </xf>
    <xf numFmtId="0" fontId="0" fillId="0" borderId="0" xfId="0" applyAlignment="1" applyProtection="1">
      <alignment wrapText="1"/>
    </xf>
    <xf numFmtId="0" fontId="0" fillId="0" borderId="2" xfId="0" applyBorder="1" applyAlignment="1">
      <alignment horizontal="left" vertical="top" wrapText="1" indent="2"/>
    </xf>
    <xf numFmtId="0" fontId="0" fillId="0" borderId="2" xfId="0" applyBorder="1" applyAlignment="1">
      <alignment horizontal="left" vertical="top" wrapText="1" indent="1"/>
    </xf>
    <xf numFmtId="0" fontId="0" fillId="0" borderId="2" xfId="0" applyBorder="1" applyAlignment="1">
      <alignment horizontal="left" vertical="top" wrapText="1" indent="3"/>
    </xf>
    <xf numFmtId="0" fontId="0" fillId="8" borderId="1" xfId="0" applyFont="1" applyFill="1" applyBorder="1" applyAlignment="1" applyProtection="1">
      <alignment horizontal="center" vertical="center"/>
      <protection locked="0"/>
    </xf>
    <xf numFmtId="0" fontId="18" fillId="0" borderId="31" xfId="0" applyFont="1" applyBorder="1" applyAlignment="1" applyProtection="1">
      <alignment horizontal="left"/>
    </xf>
    <xf numFmtId="0" fontId="0" fillId="0" borderId="1" xfId="0" applyFill="1" applyBorder="1" applyAlignment="1">
      <alignment horizontal="center" vertical="top"/>
    </xf>
    <xf numFmtId="10" fontId="0" fillId="8" borderId="1" xfId="0" applyNumberFormat="1" applyFont="1" applyFill="1" applyBorder="1" applyAlignment="1" applyProtection="1">
      <alignment horizontal="center" vertical="center"/>
      <protection locked="0"/>
    </xf>
    <xf numFmtId="10" fontId="0" fillId="8" borderId="1" xfId="1" applyNumberFormat="1" applyFont="1" applyFill="1" applyBorder="1" applyAlignment="1" applyProtection="1">
      <alignment horizontal="center" vertical="center"/>
      <protection locked="0"/>
    </xf>
    <xf numFmtId="0" fontId="2" fillId="0" borderId="2" xfId="0" applyFont="1" applyFill="1" applyBorder="1" applyAlignment="1">
      <alignment vertical="top" wrapText="1"/>
    </xf>
    <xf numFmtId="9" fontId="0" fillId="0" borderId="1" xfId="0" applyNumberFormat="1" applyFill="1" applyBorder="1" applyAlignment="1">
      <alignment horizontal="center" vertical="top"/>
    </xf>
    <xf numFmtId="0" fontId="13" fillId="0" borderId="4" xfId="0" applyFont="1" applyFill="1" applyBorder="1" applyAlignment="1">
      <alignment horizontal="center"/>
    </xf>
    <xf numFmtId="0" fontId="13" fillId="0" borderId="4" xfId="0" applyFont="1" applyFill="1" applyBorder="1" applyAlignment="1">
      <alignment horizontal="center" wrapText="1"/>
    </xf>
    <xf numFmtId="0" fontId="0" fillId="0" borderId="9" xfId="0" applyBorder="1"/>
    <xf numFmtId="0" fontId="0" fillId="18" borderId="1" xfId="0" applyFill="1" applyBorder="1" applyAlignment="1">
      <alignment horizontal="center" vertical="top"/>
    </xf>
    <xf numFmtId="9" fontId="0" fillId="18" borderId="1" xfId="0" applyNumberFormat="1" applyFill="1" applyBorder="1" applyAlignment="1">
      <alignment horizontal="center" vertical="top"/>
    </xf>
    <xf numFmtId="0" fontId="15" fillId="0" borderId="4" xfId="0" applyFont="1" applyBorder="1"/>
    <xf numFmtId="0" fontId="2" fillId="0" borderId="9" xfId="0" applyFont="1" applyFill="1" applyBorder="1" applyAlignment="1">
      <alignment horizontal="center" wrapText="1"/>
    </xf>
    <xf numFmtId="0" fontId="0" fillId="0" borderId="0" xfId="0" applyFill="1" applyProtection="1"/>
    <xf numFmtId="0" fontId="0" fillId="0" borderId="54" xfId="0" applyBorder="1" applyProtection="1"/>
    <xf numFmtId="0" fontId="0" fillId="0" borderId="0" xfId="0" applyBorder="1" applyProtection="1"/>
    <xf numFmtId="0" fontId="0" fillId="0" borderId="55" xfId="0" applyBorder="1" applyProtection="1"/>
    <xf numFmtId="0" fontId="2" fillId="0" borderId="0" xfId="0" applyFont="1" applyBorder="1" applyProtection="1"/>
    <xf numFmtId="0" fontId="0" fillId="0" borderId="0" xfId="0" applyFill="1" applyBorder="1" applyProtection="1"/>
    <xf numFmtId="0" fontId="0" fillId="0" borderId="55" xfId="0" applyFill="1" applyBorder="1" applyProtection="1"/>
    <xf numFmtId="0" fontId="0" fillId="0" borderId="55" xfId="0" applyFill="1" applyBorder="1" applyAlignment="1" applyProtection="1">
      <alignment horizontal="left"/>
    </xf>
    <xf numFmtId="0" fontId="0" fillId="0" borderId="59" xfId="0" applyBorder="1" applyProtection="1"/>
    <xf numFmtId="0" fontId="0" fillId="0" borderId="53" xfId="0" applyBorder="1" applyProtection="1"/>
    <xf numFmtId="0" fontId="0" fillId="6" borderId="0" xfId="0" applyFill="1" applyBorder="1" applyProtection="1"/>
    <xf numFmtId="1" fontId="0" fillId="13" borderId="63" xfId="0" applyNumberFormat="1" applyFill="1" applyBorder="1" applyAlignment="1" applyProtection="1">
      <alignment horizontal="center"/>
      <protection locked="0"/>
    </xf>
    <xf numFmtId="1" fontId="0" fillId="13" borderId="64" xfId="0" applyNumberFormat="1" applyFill="1" applyBorder="1" applyAlignment="1" applyProtection="1">
      <alignment horizontal="center"/>
      <protection locked="0"/>
    </xf>
    <xf numFmtId="1" fontId="0" fillId="13" borderId="37" xfId="0" applyNumberFormat="1" applyFill="1" applyBorder="1" applyAlignment="1" applyProtection="1">
      <alignment horizontal="center"/>
      <protection locked="0"/>
    </xf>
    <xf numFmtId="1" fontId="0" fillId="13" borderId="65" xfId="0" applyNumberFormat="1" applyFill="1" applyBorder="1" applyAlignment="1" applyProtection="1">
      <alignment horizontal="center"/>
      <protection locked="0"/>
    </xf>
    <xf numFmtId="1" fontId="0" fillId="13" borderId="66" xfId="0" applyNumberFormat="1" applyFill="1" applyBorder="1" applyAlignment="1" applyProtection="1">
      <alignment horizontal="center"/>
      <protection locked="0"/>
    </xf>
    <xf numFmtId="1" fontId="0" fillId="13" borderId="67" xfId="0" applyNumberFormat="1" applyFill="1" applyBorder="1" applyAlignment="1" applyProtection="1">
      <alignment horizontal="center"/>
      <protection locked="0"/>
    </xf>
    <xf numFmtId="0" fontId="2" fillId="6" borderId="0" xfId="0" applyFont="1" applyFill="1" applyBorder="1" applyProtection="1"/>
    <xf numFmtId="0" fontId="0" fillId="0" borderId="53" xfId="0" applyFill="1" applyBorder="1" applyProtection="1"/>
    <xf numFmtId="0" fontId="0" fillId="0" borderId="54" xfId="0" applyFill="1" applyBorder="1" applyProtection="1"/>
    <xf numFmtId="0" fontId="2" fillId="0" borderId="55" xfId="0" applyFont="1" applyFill="1" applyBorder="1" applyAlignment="1" applyProtection="1">
      <alignment horizontal="center"/>
    </xf>
    <xf numFmtId="0" fontId="0" fillId="0" borderId="54" xfId="0" applyFill="1" applyBorder="1" applyAlignment="1" applyProtection="1">
      <alignment vertical="center"/>
    </xf>
    <xf numFmtId="0" fontId="2" fillId="0" borderId="55" xfId="0" applyFont="1" applyFill="1" applyBorder="1" applyAlignment="1" applyProtection="1">
      <alignment horizontal="center" vertical="center"/>
    </xf>
    <xf numFmtId="0" fontId="0" fillId="0" borderId="54" xfId="0" applyFill="1" applyBorder="1" applyAlignment="1" applyProtection="1">
      <alignment wrapText="1"/>
    </xf>
    <xf numFmtId="0" fontId="0" fillId="0" borderId="55" xfId="0" applyFill="1" applyBorder="1" applyAlignment="1" applyProtection="1">
      <alignment horizontal="center" wrapText="1"/>
    </xf>
    <xf numFmtId="0" fontId="18" fillId="0" borderId="55" xfId="0" applyFont="1" applyFill="1" applyBorder="1" applyAlignment="1" applyProtection="1">
      <alignment horizontal="left"/>
    </xf>
    <xf numFmtId="0" fontId="0" fillId="0" borderId="56" xfId="0" applyFill="1" applyBorder="1" applyProtection="1"/>
    <xf numFmtId="0" fontId="18" fillId="0" borderId="57" xfId="0" applyFont="1" applyBorder="1" applyAlignment="1" applyProtection="1">
      <alignment horizontal="left"/>
    </xf>
    <xf numFmtId="0" fontId="0" fillId="0" borderId="40" xfId="0" applyBorder="1" applyProtection="1"/>
    <xf numFmtId="0" fontId="0" fillId="0" borderId="41" xfId="0" applyBorder="1" applyProtection="1"/>
    <xf numFmtId="0" fontId="2" fillId="0" borderId="70" xfId="0" applyFont="1" applyFill="1" applyBorder="1" applyAlignment="1" applyProtection="1">
      <alignment horizontal="right" indent="1"/>
    </xf>
    <xf numFmtId="1" fontId="0" fillId="0" borderId="55" xfId="0" applyNumberFormat="1" applyFill="1" applyBorder="1" applyAlignment="1" applyProtection="1">
      <alignment horizontal="center"/>
    </xf>
    <xf numFmtId="0" fontId="0" fillId="6" borderId="0" xfId="0" applyFill="1" applyAlignment="1" applyProtection="1">
      <alignment horizontal="left" vertical="top" wrapText="1"/>
    </xf>
    <xf numFmtId="0" fontId="0" fillId="0" borderId="58" xfId="0" applyBorder="1" applyProtection="1"/>
    <xf numFmtId="0" fontId="2" fillId="0" borderId="55" xfId="0" applyFont="1" applyFill="1" applyBorder="1" applyAlignment="1" applyProtection="1">
      <alignment horizontal="center" vertical="center" wrapText="1"/>
    </xf>
    <xf numFmtId="0" fontId="2" fillId="0" borderId="68" xfId="0" applyFont="1" applyFill="1" applyBorder="1" applyAlignment="1" applyProtection="1">
      <alignment horizontal="right" vertical="center" wrapText="1" indent="1"/>
    </xf>
    <xf numFmtId="0" fontId="0" fillId="0" borderId="55" xfId="0" applyFont="1" applyFill="1" applyBorder="1" applyAlignment="1" applyProtection="1">
      <alignment horizontal="left" vertical="center" wrapText="1"/>
    </xf>
    <xf numFmtId="0" fontId="15" fillId="0" borderId="55" xfId="0" applyFont="1" applyFill="1" applyBorder="1" applyAlignment="1" applyProtection="1">
      <alignment horizontal="center" vertical="center" wrapText="1"/>
    </xf>
    <xf numFmtId="0" fontId="2" fillId="12" borderId="49" xfId="7" applyFont="1" applyFill="1" applyBorder="1" applyAlignment="1" applyProtection="1">
      <alignment horizontal="center" vertical="center" wrapText="1"/>
    </xf>
    <xf numFmtId="0" fontId="2" fillId="12" borderId="19" xfId="7" applyFont="1" applyFill="1" applyBorder="1" applyAlignment="1" applyProtection="1">
      <alignment horizontal="center" vertical="center" wrapText="1"/>
    </xf>
    <xf numFmtId="0" fontId="2" fillId="10" borderId="17" xfId="7" applyFont="1" applyFill="1" applyBorder="1" applyAlignment="1" applyProtection="1">
      <alignment horizontal="center" vertical="center" wrapText="1"/>
    </xf>
    <xf numFmtId="0" fontId="2" fillId="10" borderId="50" xfId="7" applyFont="1" applyFill="1" applyBorder="1" applyAlignment="1" applyProtection="1">
      <alignment horizontal="center" vertical="center" wrapText="1"/>
    </xf>
    <xf numFmtId="0" fontId="2" fillId="0" borderId="55" xfId="7" applyFont="1" applyFill="1" applyBorder="1" applyAlignment="1" applyProtection="1">
      <alignment horizontal="center" vertical="center" wrapText="1"/>
    </xf>
    <xf numFmtId="165" fontId="0" fillId="0" borderId="55" xfId="0" applyNumberFormat="1" applyFill="1" applyBorder="1" applyProtection="1"/>
    <xf numFmtId="0" fontId="16" fillId="0" borderId="55" xfId="0" applyFont="1" applyBorder="1" applyAlignment="1" applyProtection="1">
      <alignment horizontal="center"/>
    </xf>
    <xf numFmtId="0" fontId="0" fillId="0" borderId="56" xfId="0" applyBorder="1" applyProtection="1"/>
    <xf numFmtId="0" fontId="18" fillId="0" borderId="31" xfId="0" applyFont="1" applyBorder="1" applyAlignment="1" applyProtection="1">
      <alignment horizontal="center"/>
    </xf>
    <xf numFmtId="0" fontId="16" fillId="0" borderId="31" xfId="0" applyFont="1" applyBorder="1" applyAlignment="1" applyProtection="1">
      <alignment horizontal="center"/>
    </xf>
    <xf numFmtId="0" fontId="16" fillId="0" borderId="57" xfId="0" applyFont="1" applyBorder="1" applyAlignment="1" applyProtection="1">
      <alignment horizontal="center"/>
    </xf>
    <xf numFmtId="0" fontId="0" fillId="13" borderId="51" xfId="0" applyFill="1" applyBorder="1" applyAlignment="1" applyProtection="1">
      <alignment horizontal="center"/>
      <protection locked="0"/>
    </xf>
    <xf numFmtId="165" fontId="0" fillId="13" borderId="33" xfId="6" applyNumberFormat="1" applyFont="1" applyFill="1" applyBorder="1" applyAlignment="1" applyProtection="1">
      <alignment horizontal="right" indent="1"/>
      <protection locked="0"/>
    </xf>
    <xf numFmtId="0" fontId="0" fillId="13" borderId="32" xfId="0" applyFill="1" applyBorder="1" applyAlignment="1" applyProtection="1">
      <alignment horizontal="center"/>
      <protection locked="0"/>
    </xf>
    <xf numFmtId="165" fontId="0" fillId="13" borderId="52" xfId="0" applyNumberFormat="1" applyFill="1" applyBorder="1" applyAlignment="1" applyProtection="1">
      <alignment horizontal="right" indent="1"/>
      <protection locked="0"/>
    </xf>
    <xf numFmtId="0" fontId="0" fillId="0" borderId="77" xfId="0" applyBorder="1" applyProtection="1"/>
    <xf numFmtId="0" fontId="2" fillId="0" borderId="78" xfId="0" applyFont="1" applyBorder="1" applyAlignment="1" applyProtection="1">
      <alignment horizontal="right" indent="1"/>
    </xf>
    <xf numFmtId="14" fontId="0" fillId="13" borderId="79" xfId="0" applyNumberFormat="1" applyFill="1" applyBorder="1" applyAlignment="1" applyProtection="1">
      <alignment horizontal="left"/>
      <protection locked="0"/>
    </xf>
    <xf numFmtId="0" fontId="15" fillId="6" borderId="0" xfId="0" applyFont="1" applyFill="1" applyAlignment="1" applyProtection="1">
      <alignment vertical="top"/>
    </xf>
    <xf numFmtId="0" fontId="15" fillId="6" borderId="0" xfId="0" applyFont="1" applyFill="1" applyAlignment="1" applyProtection="1">
      <alignment vertical="top" wrapText="1"/>
    </xf>
    <xf numFmtId="0" fontId="15" fillId="6" borderId="0" xfId="0" applyFont="1" applyFill="1" applyAlignment="1" applyProtection="1">
      <alignment horizontal="center" vertical="top"/>
    </xf>
    <xf numFmtId="0" fontId="15" fillId="0" borderId="0" xfId="0" applyFont="1" applyAlignment="1" applyProtection="1">
      <alignment vertical="top"/>
    </xf>
    <xf numFmtId="0" fontId="6" fillId="6" borderId="0" xfId="0" applyFont="1" applyFill="1" applyAlignment="1" applyProtection="1">
      <alignment horizontal="left" vertical="top"/>
    </xf>
    <xf numFmtId="0" fontId="6" fillId="6" borderId="0" xfId="0" applyFont="1" applyFill="1" applyAlignment="1" applyProtection="1">
      <alignment horizontal="left" vertical="top" wrapText="1" indent="1"/>
    </xf>
    <xf numFmtId="0" fontId="0" fillId="6" borderId="0" xfId="0" applyFill="1" applyAlignment="1" applyProtection="1">
      <alignment horizontal="center" vertical="top"/>
    </xf>
    <xf numFmtId="0" fontId="0" fillId="6" borderId="0" xfId="0" applyFill="1" applyAlignment="1" applyProtection="1">
      <alignment vertical="top"/>
    </xf>
    <xf numFmtId="0" fontId="0" fillId="0" borderId="0" xfId="0" applyAlignment="1" applyProtection="1">
      <alignment vertical="top"/>
    </xf>
    <xf numFmtId="0" fontId="5" fillId="2" borderId="0" xfId="0" applyFont="1" applyFill="1" applyAlignment="1" applyProtection="1">
      <alignment vertical="top"/>
    </xf>
    <xf numFmtId="0" fontId="5" fillId="2" borderId="0" xfId="0" applyFont="1" applyFill="1" applyAlignment="1" applyProtection="1">
      <alignment vertical="top" wrapText="1"/>
    </xf>
    <xf numFmtId="0" fontId="3" fillId="2" borderId="0" xfId="0" applyFont="1" applyFill="1" applyAlignment="1" applyProtection="1">
      <alignment vertical="top"/>
    </xf>
    <xf numFmtId="0" fontId="0" fillId="2" borderId="0" xfId="0" applyFont="1" applyFill="1" applyAlignment="1" applyProtection="1">
      <alignment vertical="top"/>
    </xf>
    <xf numFmtId="0" fontId="4" fillId="0" borderId="10" xfId="0" applyFont="1" applyBorder="1" applyAlignment="1" applyProtection="1">
      <alignment vertical="top"/>
    </xf>
    <xf numFmtId="0" fontId="0" fillId="0" borderId="11" xfId="0" applyBorder="1" applyAlignment="1" applyProtection="1">
      <alignment vertical="top" wrapText="1"/>
    </xf>
    <xf numFmtId="0" fontId="0" fillId="0" borderId="11" xfId="0" applyFont="1" applyBorder="1" applyAlignment="1" applyProtection="1">
      <alignment vertical="top"/>
    </xf>
    <xf numFmtId="0" fontId="0" fillId="0" borderId="12" xfId="0" applyBorder="1" applyAlignment="1" applyProtection="1">
      <alignment vertical="top"/>
    </xf>
    <xf numFmtId="0" fontId="2" fillId="0" borderId="1" xfId="0" applyFont="1" applyBorder="1" applyAlignment="1" applyProtection="1">
      <alignment horizontal="right" vertical="center"/>
    </xf>
    <xf numFmtId="0" fontId="11" fillId="6" borderId="0" xfId="0" applyFont="1" applyFill="1" applyBorder="1" applyAlignment="1" applyProtection="1">
      <alignment horizontal="left" vertical="top" wrapText="1"/>
    </xf>
    <xf numFmtId="0" fontId="2" fillId="0" borderId="7" xfId="0" applyFont="1" applyBorder="1" applyAlignment="1" applyProtection="1">
      <alignment horizontal="right" vertical="center"/>
    </xf>
    <xf numFmtId="0" fontId="0" fillId="0" borderId="75" xfId="0" applyBorder="1" applyAlignment="1" applyProtection="1">
      <alignment vertical="center"/>
    </xf>
    <xf numFmtId="0" fontId="0" fillId="0" borderId="0" xfId="0" applyBorder="1" applyAlignment="1" applyProtection="1">
      <alignment vertical="center"/>
    </xf>
    <xf numFmtId="0" fontId="0" fillId="0" borderId="76" xfId="0" applyBorder="1" applyAlignment="1" applyProtection="1">
      <alignment vertical="center"/>
    </xf>
    <xf numFmtId="0" fontId="2" fillId="0" borderId="6" xfId="0" applyFont="1" applyBorder="1" applyAlignment="1" applyProtection="1">
      <alignment horizontal="right" vertical="center"/>
    </xf>
    <xf numFmtId="0" fontId="0" fillId="0" borderId="6" xfId="0" applyBorder="1" applyProtection="1"/>
    <xf numFmtId="0" fontId="0" fillId="0" borderId="8" xfId="0" applyBorder="1" applyProtection="1"/>
    <xf numFmtId="0" fontId="0" fillId="0" borderId="0" xfId="0" applyAlignment="1" applyProtection="1">
      <alignment vertical="top" wrapText="1"/>
    </xf>
    <xf numFmtId="0" fontId="0" fillId="0" borderId="0" xfId="0" applyFont="1" applyAlignment="1" applyProtection="1">
      <alignment vertical="top"/>
    </xf>
    <xf numFmtId="0" fontId="0" fillId="5" borderId="0" xfId="0" applyFill="1" applyAlignment="1" applyProtection="1">
      <alignment vertical="top"/>
    </xf>
    <xf numFmtId="0" fontId="0" fillId="5" borderId="0" xfId="0" applyFill="1" applyAlignment="1" applyProtection="1">
      <alignment vertical="top" wrapText="1"/>
    </xf>
    <xf numFmtId="0" fontId="0" fillId="5" borderId="0" xfId="0" applyFont="1" applyFill="1" applyAlignment="1" applyProtection="1">
      <alignment vertical="top"/>
    </xf>
    <xf numFmtId="0" fontId="4" fillId="0" borderId="0" xfId="0" applyFont="1" applyAlignment="1" applyProtection="1">
      <alignment vertical="top" wrapText="1"/>
    </xf>
    <xf numFmtId="0" fontId="6" fillId="0" borderId="0" xfId="0" applyFont="1" applyAlignment="1" applyProtection="1">
      <alignment vertical="top"/>
    </xf>
    <xf numFmtId="0" fontId="2" fillId="0" borderId="0" xfId="0" applyFont="1" applyAlignment="1" applyProtection="1">
      <alignment horizontal="center" vertical="top"/>
    </xf>
    <xf numFmtId="0" fontId="0" fillId="0" borderId="0" xfId="0" applyFont="1" applyAlignment="1" applyProtection="1">
      <alignment horizontal="center" vertical="top"/>
    </xf>
    <xf numFmtId="0" fontId="11" fillId="6" borderId="0" xfId="0" applyFont="1" applyFill="1" applyAlignment="1" applyProtection="1">
      <alignment horizontal="left" vertical="top" wrapText="1"/>
    </xf>
    <xf numFmtId="0" fontId="0" fillId="0" borderId="0" xfId="0" applyBorder="1" applyAlignment="1" applyProtection="1">
      <alignment horizontal="left" vertical="top" wrapText="1"/>
    </xf>
    <xf numFmtId="0" fontId="2" fillId="0" borderId="0" xfId="0" applyFont="1" applyAlignment="1" applyProtection="1">
      <alignment horizontal="center" vertical="top" wrapText="1"/>
    </xf>
    <xf numFmtId="0" fontId="2" fillId="0" borderId="0" xfId="0" applyFont="1" applyAlignment="1" applyProtection="1">
      <alignment horizontal="left" vertical="top"/>
    </xf>
    <xf numFmtId="1" fontId="7" fillId="4" borderId="1" xfId="0" applyNumberFormat="1" applyFont="1" applyFill="1" applyBorder="1" applyAlignment="1" applyProtection="1">
      <alignment horizontal="center" vertical="center"/>
    </xf>
    <xf numFmtId="0" fontId="2" fillId="0" borderId="0" xfId="0" applyFont="1" applyAlignment="1" applyProtection="1">
      <alignment horizontal="center"/>
    </xf>
    <xf numFmtId="0" fontId="0" fillId="0" borderId="0" xfId="0" applyFont="1" applyAlignment="1" applyProtection="1">
      <alignment horizontal="center" vertical="center"/>
    </xf>
    <xf numFmtId="0" fontId="2" fillId="0" borderId="0" xfId="0" applyFont="1" applyAlignment="1" applyProtection="1">
      <alignment horizontal="center" vertical="center"/>
    </xf>
    <xf numFmtId="1" fontId="0" fillId="4" borderId="1" xfId="0" applyNumberFormat="1" applyFont="1" applyFill="1" applyBorder="1" applyAlignment="1" applyProtection="1">
      <alignment horizontal="center" vertical="center"/>
    </xf>
    <xf numFmtId="0" fontId="8" fillId="6" borderId="6" xfId="0" applyFont="1" applyFill="1" applyBorder="1" applyAlignment="1" applyProtection="1">
      <alignment vertical="top"/>
    </xf>
    <xf numFmtId="0" fontId="8" fillId="6" borderId="9" xfId="0" applyFont="1" applyFill="1" applyBorder="1" applyAlignment="1" applyProtection="1">
      <alignment horizontal="center" wrapText="1"/>
    </xf>
    <xf numFmtId="0" fontId="14" fillId="6" borderId="4" xfId="0" applyFont="1" applyFill="1" applyBorder="1" applyAlignment="1" applyProtection="1">
      <alignment horizontal="center"/>
    </xf>
    <xf numFmtId="0" fontId="14" fillId="6" borderId="4" xfId="0" applyFont="1" applyFill="1" applyBorder="1" applyAlignment="1" applyProtection="1">
      <alignment horizontal="center" wrapText="1"/>
    </xf>
    <xf numFmtId="0" fontId="0"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0" fillId="6" borderId="1" xfId="0" applyFill="1" applyBorder="1" applyAlignment="1" applyProtection="1">
      <alignment horizontal="center" vertical="top"/>
    </xf>
    <xf numFmtId="10" fontId="0" fillId="0" borderId="1" xfId="1" applyNumberFormat="1" applyFont="1" applyFill="1" applyBorder="1" applyAlignment="1" applyProtection="1">
      <alignment horizontal="center" vertical="center"/>
    </xf>
    <xf numFmtId="9" fontId="3" fillId="0" borderId="1" xfId="1" applyFont="1" applyBorder="1" applyAlignment="1" applyProtection="1">
      <alignment horizontal="center" wrapText="1"/>
    </xf>
    <xf numFmtId="166" fontId="0" fillId="0" borderId="0" xfId="0" applyNumberFormat="1" applyAlignment="1" applyProtection="1">
      <alignment horizontal="center"/>
    </xf>
    <xf numFmtId="10" fontId="0" fillId="0" borderId="1" xfId="1" applyNumberFormat="1" applyFont="1" applyBorder="1" applyAlignment="1" applyProtection="1">
      <alignment horizontal="center" wrapText="1"/>
    </xf>
    <xf numFmtId="166" fontId="0" fillId="0" borderId="1" xfId="0" applyNumberFormat="1" applyBorder="1" applyAlignment="1" applyProtection="1">
      <alignment horizontal="center"/>
    </xf>
    <xf numFmtId="9" fontId="0" fillId="6" borderId="1" xfId="0" applyNumberFormat="1" applyFill="1" applyBorder="1" applyAlignment="1" applyProtection="1">
      <alignment horizontal="center" vertical="top"/>
    </xf>
    <xf numFmtId="9" fontId="0" fillId="0" borderId="1" xfId="1" applyFont="1" applyFill="1" applyBorder="1" applyAlignment="1" applyProtection="1">
      <alignment horizontal="center" vertical="center"/>
    </xf>
    <xf numFmtId="9" fontId="3" fillId="0" borderId="1" xfId="0" applyNumberFormat="1" applyFont="1" applyFill="1" applyBorder="1" applyAlignment="1" applyProtection="1">
      <alignment horizontal="center" vertical="top"/>
    </xf>
    <xf numFmtId="9" fontId="3" fillId="0" borderId="1" xfId="0" applyNumberFormat="1" applyFont="1" applyFill="1" applyBorder="1" applyAlignment="1" applyProtection="1">
      <alignment horizontal="center" vertical="center"/>
    </xf>
    <xf numFmtId="9" fontId="0" fillId="4" borderId="1" xfId="1" applyFont="1" applyFill="1" applyBorder="1" applyAlignment="1" applyProtection="1">
      <alignment horizontal="center" vertical="center"/>
    </xf>
    <xf numFmtId="0" fontId="3" fillId="4" borderId="1" xfId="0" applyFont="1" applyFill="1" applyBorder="1" applyAlignment="1" applyProtection="1">
      <alignment horizontal="center" vertical="top"/>
    </xf>
    <xf numFmtId="0" fontId="0" fillId="0" borderId="0" xfId="0" applyFill="1" applyBorder="1" applyAlignment="1" applyProtection="1">
      <alignment horizontal="left" vertical="top" wrapText="1"/>
    </xf>
    <xf numFmtId="9" fontId="0" fillId="0" borderId="0" xfId="1" applyFont="1" applyFill="1" applyBorder="1" applyAlignment="1" applyProtection="1">
      <alignment horizontal="center" vertical="center"/>
    </xf>
    <xf numFmtId="9" fontId="3" fillId="0" borderId="0" xfId="0" applyNumberFormat="1" applyFont="1" applyFill="1" applyBorder="1" applyAlignment="1" applyProtection="1">
      <alignment horizontal="center" vertical="top"/>
    </xf>
    <xf numFmtId="0" fontId="0" fillId="6" borderId="0" xfId="0" applyFill="1" applyBorder="1" applyAlignment="1" applyProtection="1">
      <alignment horizontal="left" vertical="top" wrapText="1"/>
    </xf>
    <xf numFmtId="9" fontId="0" fillId="6" borderId="0" xfId="1" applyFont="1" applyFill="1" applyBorder="1" applyAlignment="1" applyProtection="1">
      <alignment horizontal="center" vertical="center"/>
    </xf>
    <xf numFmtId="9" fontId="3" fillId="6" borderId="0" xfId="0" applyNumberFormat="1" applyFont="1" applyFill="1" applyBorder="1" applyAlignment="1" applyProtection="1">
      <alignment horizontal="center" vertical="top"/>
    </xf>
    <xf numFmtId="0" fontId="0" fillId="6" borderId="0" xfId="0" applyFill="1" applyAlignment="1" applyProtection="1">
      <alignment vertical="top" wrapText="1"/>
    </xf>
    <xf numFmtId="0" fontId="0" fillId="6" borderId="0" xfId="0" applyFont="1" applyFill="1" applyAlignment="1" applyProtection="1">
      <alignment vertical="top"/>
    </xf>
    <xf numFmtId="0" fontId="11" fillId="6" borderId="0" xfId="0" applyFont="1" applyFill="1" applyAlignment="1" applyProtection="1">
      <alignment horizontal="left" vertical="top" wrapText="1"/>
    </xf>
    <xf numFmtId="0" fontId="11" fillId="6" borderId="0" xfId="0" applyFont="1" applyFill="1" applyAlignment="1" applyProtection="1">
      <alignment horizontal="left" vertical="top"/>
    </xf>
    <xf numFmtId="0" fontId="2" fillId="0" borderId="2"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3" xfId="0" applyFont="1" applyBorder="1" applyAlignment="1" applyProtection="1">
      <alignment horizontal="right" vertical="center"/>
    </xf>
    <xf numFmtId="0" fontId="11" fillId="6" borderId="0" xfId="0" applyFont="1" applyFill="1" applyBorder="1" applyAlignment="1" applyProtection="1">
      <alignment horizontal="left" vertical="top" wrapText="1"/>
    </xf>
    <xf numFmtId="0" fontId="0" fillId="8" borderId="1" xfId="0" applyFont="1" applyFill="1" applyBorder="1" applyAlignment="1" applyProtection="1">
      <alignment horizontal="left" vertical="center"/>
      <protection locked="0"/>
    </xf>
    <xf numFmtId="0" fontId="0" fillId="0" borderId="2"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3" xfId="0" applyFill="1" applyBorder="1" applyAlignment="1" applyProtection="1">
      <alignment horizontal="left" vertical="top" wrapText="1"/>
    </xf>
    <xf numFmtId="0" fontId="2" fillId="0" borderId="6" xfId="0" applyFont="1" applyBorder="1" applyAlignment="1" applyProtection="1">
      <alignment vertical="top"/>
    </xf>
    <xf numFmtId="0" fontId="2" fillId="0" borderId="6" xfId="0" applyFont="1" applyBorder="1" applyAlignment="1" applyProtection="1">
      <alignment wrapText="1"/>
    </xf>
    <xf numFmtId="0" fontId="2" fillId="6" borderId="0" xfId="0" applyFont="1" applyFill="1" applyAlignment="1" applyProtection="1">
      <alignment vertical="top" wrapText="1"/>
    </xf>
    <xf numFmtId="0" fontId="11" fillId="0" borderId="2" xfId="0" applyFont="1" applyBorder="1" applyAlignment="1" applyProtection="1">
      <alignment horizontal="left" vertical="top" wrapText="1" indent="3"/>
    </xf>
    <xf numFmtId="0" fontId="11" fillId="0" borderId="5" xfId="0" applyFont="1" applyBorder="1" applyAlignment="1" applyProtection="1">
      <alignment horizontal="left" vertical="top" wrapText="1" indent="3"/>
    </xf>
    <xf numFmtId="0" fontId="11" fillId="0" borderId="3" xfId="0" applyFont="1" applyBorder="1" applyAlignment="1" applyProtection="1">
      <alignment horizontal="left" vertical="top" wrapText="1" indent="3"/>
    </xf>
    <xf numFmtId="0" fontId="4" fillId="0" borderId="0" xfId="0" applyFont="1" applyBorder="1" applyAlignment="1" applyProtection="1"/>
    <xf numFmtId="0" fontId="4" fillId="0" borderId="6" xfId="0" applyFont="1" applyBorder="1" applyAlignment="1" applyProtection="1"/>
    <xf numFmtId="0" fontId="8" fillId="0" borderId="0" xfId="0" applyFont="1" applyAlignment="1" applyProtection="1">
      <alignment horizontal="center" wrapText="1"/>
    </xf>
    <xf numFmtId="0" fontId="8" fillId="0" borderId="6" xfId="0" applyFont="1" applyBorder="1" applyAlignment="1" applyProtection="1">
      <alignment horizontal="center" wrapText="1"/>
    </xf>
    <xf numFmtId="0" fontId="0" fillId="0" borderId="2" xfId="0" applyBorder="1" applyAlignment="1" applyProtection="1">
      <alignment horizontal="left" vertical="top" wrapText="1" indent="1"/>
    </xf>
    <xf numFmtId="0" fontId="0" fillId="0" borderId="5" xfId="0" applyBorder="1" applyAlignment="1" applyProtection="1">
      <alignment horizontal="left" vertical="top" wrapText="1" indent="1"/>
    </xf>
    <xf numFmtId="0" fontId="0" fillId="0" borderId="3" xfId="0" applyBorder="1" applyAlignment="1" applyProtection="1">
      <alignment horizontal="left" vertical="top" wrapText="1" indent="1"/>
    </xf>
    <xf numFmtId="0" fontId="2" fillId="0" borderId="2"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7" fillId="0" borderId="2" xfId="0" applyFont="1" applyBorder="1" applyAlignment="1" applyProtection="1">
      <alignment horizontal="left" vertical="top" wrapText="1" indent="1"/>
    </xf>
    <xf numFmtId="0" fontId="7" fillId="0" borderId="5" xfId="0" applyFont="1" applyBorder="1" applyAlignment="1" applyProtection="1">
      <alignment horizontal="left" vertical="top" wrapText="1" indent="1"/>
    </xf>
    <xf numFmtId="0" fontId="7" fillId="0" borderId="3" xfId="0" applyFont="1" applyBorder="1" applyAlignment="1" applyProtection="1">
      <alignment horizontal="left" vertical="top" wrapText="1" indent="1"/>
    </xf>
    <xf numFmtId="0" fontId="0" fillId="0" borderId="2" xfId="0" applyBorder="1" applyAlignment="1" applyProtection="1">
      <alignment horizontal="left" vertical="top" wrapText="1" indent="2"/>
    </xf>
    <xf numFmtId="0" fontId="0" fillId="0" borderId="5" xfId="0" applyBorder="1" applyAlignment="1" applyProtection="1">
      <alignment horizontal="left" vertical="top" wrapText="1" indent="2"/>
    </xf>
    <xf numFmtId="0" fontId="0" fillId="0" borderId="3" xfId="0" applyBorder="1" applyAlignment="1" applyProtection="1">
      <alignment horizontal="left" vertical="top" wrapText="1" indent="2"/>
    </xf>
    <xf numFmtId="0" fontId="0" fillId="0" borderId="2" xfId="0" applyBorder="1" applyAlignment="1" applyProtection="1">
      <alignment horizontal="left" vertical="top" wrapText="1" indent="3"/>
    </xf>
    <xf numFmtId="0" fontId="0" fillId="0" borderId="5" xfId="0" applyBorder="1" applyAlignment="1" applyProtection="1">
      <alignment horizontal="left" vertical="top" wrapText="1" indent="3"/>
    </xf>
    <xf numFmtId="0" fontId="0" fillId="0" borderId="3" xfId="0" applyBorder="1" applyAlignment="1" applyProtection="1">
      <alignment horizontal="left" vertical="top" wrapText="1" indent="3"/>
    </xf>
    <xf numFmtId="0" fontId="0" fillId="0" borderId="2" xfId="0" applyFont="1" applyBorder="1" applyAlignment="1" applyProtection="1">
      <alignment horizontal="left" vertical="top" wrapText="1" indent="3"/>
    </xf>
    <xf numFmtId="0" fontId="2" fillId="0" borderId="6" xfId="0" applyFont="1" applyBorder="1" applyAlignment="1" applyProtection="1">
      <alignment vertical="top" wrapText="1"/>
    </xf>
    <xf numFmtId="0" fontId="0" fillId="0" borderId="2" xfId="0" applyBorder="1" applyAlignment="1" applyProtection="1">
      <alignment horizontal="left" vertical="top"/>
    </xf>
    <xf numFmtId="0" fontId="0" fillId="0" borderId="5" xfId="0" applyBorder="1" applyAlignment="1" applyProtection="1">
      <alignment horizontal="left" vertical="top"/>
    </xf>
    <xf numFmtId="0" fontId="0" fillId="0" borderId="3" xfId="0" applyBorder="1" applyAlignment="1" applyProtection="1">
      <alignment horizontal="left" vertical="top"/>
    </xf>
    <xf numFmtId="0" fontId="2" fillId="0" borderId="1" xfId="0" applyFont="1" applyBorder="1" applyAlignment="1" applyProtection="1">
      <alignment horizontal="right" vertical="center"/>
    </xf>
    <xf numFmtId="0" fontId="0" fillId="8" borderId="1"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2" xfId="0" applyFont="1" applyFill="1" applyBorder="1" applyAlignment="1" applyProtection="1">
      <alignment horizontal="left" vertical="center"/>
      <protection locked="0"/>
    </xf>
    <xf numFmtId="0" fontId="0" fillId="8" borderId="5" xfId="0" applyFont="1" applyFill="1" applyBorder="1" applyAlignment="1" applyProtection="1">
      <alignment horizontal="left" vertical="center"/>
      <protection locked="0"/>
    </xf>
    <xf numFmtId="0" fontId="0" fillId="8" borderId="3" xfId="0" applyFont="1" applyFill="1" applyBorder="1" applyAlignment="1" applyProtection="1">
      <alignment horizontal="left" vertical="center"/>
      <protection locked="0"/>
    </xf>
    <xf numFmtId="14" fontId="0" fillId="8" borderId="2" xfId="0" applyNumberFormat="1" applyFill="1" applyBorder="1" applyAlignment="1" applyProtection="1">
      <alignment horizontal="center" vertical="center"/>
      <protection locked="0"/>
    </xf>
    <xf numFmtId="14" fontId="0" fillId="8" borderId="3" xfId="0" applyNumberFormat="1" applyFill="1" applyBorder="1" applyAlignment="1" applyProtection="1">
      <alignment horizontal="center" vertical="center"/>
      <protection locked="0"/>
    </xf>
    <xf numFmtId="0" fontId="15" fillId="10" borderId="47" xfId="0" applyFont="1" applyFill="1" applyBorder="1" applyAlignment="1" applyProtection="1">
      <alignment horizontal="center" vertical="center" wrapText="1"/>
    </xf>
    <xf numFmtId="0" fontId="15" fillId="10" borderId="48" xfId="0" applyFont="1" applyFill="1" applyBorder="1" applyAlignment="1" applyProtection="1">
      <alignment horizontal="center" vertical="center" wrapText="1"/>
    </xf>
    <xf numFmtId="0" fontId="0" fillId="6" borderId="0" xfId="0" applyFill="1" applyAlignment="1" applyProtection="1">
      <alignment horizontal="left" vertical="top" wrapText="1"/>
    </xf>
    <xf numFmtId="0" fontId="21" fillId="0" borderId="60" xfId="0" applyFont="1" applyBorder="1" applyAlignment="1" applyProtection="1">
      <alignment horizontal="center"/>
    </xf>
    <xf numFmtId="0" fontId="21" fillId="0" borderId="61" xfId="0" applyFont="1" applyBorder="1" applyAlignment="1" applyProtection="1">
      <alignment horizontal="center"/>
    </xf>
    <xf numFmtId="0" fontId="0" fillId="12" borderId="45" xfId="0" applyFill="1" applyBorder="1" applyAlignment="1" applyProtection="1">
      <alignment horizontal="center" vertical="center" wrapText="1"/>
    </xf>
    <xf numFmtId="0" fontId="0" fillId="12" borderId="46" xfId="0" applyFill="1" applyBorder="1" applyAlignment="1" applyProtection="1">
      <alignment horizontal="center" vertical="center" wrapText="1"/>
    </xf>
    <xf numFmtId="0" fontId="23" fillId="0" borderId="62" xfId="0" applyFont="1" applyBorder="1" applyAlignment="1" applyProtection="1">
      <alignment horizontal="center"/>
    </xf>
    <xf numFmtId="0" fontId="7" fillId="13" borderId="1" xfId="0" applyFont="1" applyFill="1" applyBorder="1" applyAlignment="1" applyProtection="1">
      <alignment horizontal="left" vertical="center" wrapText="1"/>
      <protection locked="0"/>
    </xf>
    <xf numFmtId="0" fontId="7" fillId="13" borderId="69" xfId="0" applyFont="1" applyFill="1" applyBorder="1" applyAlignment="1" applyProtection="1">
      <alignment horizontal="left" vertical="center" wrapText="1"/>
      <protection locked="0"/>
    </xf>
    <xf numFmtId="0" fontId="7" fillId="13" borderId="71" xfId="0" applyFont="1" applyFill="1" applyBorder="1" applyAlignment="1" applyProtection="1">
      <alignment horizontal="left"/>
      <protection locked="0"/>
    </xf>
    <xf numFmtId="0" fontId="7" fillId="13" borderId="72" xfId="0" applyFont="1" applyFill="1" applyBorder="1" applyAlignment="1" applyProtection="1">
      <alignment horizontal="left"/>
      <protection locked="0"/>
    </xf>
    <xf numFmtId="0" fontId="2" fillId="0" borderId="42" xfId="0" applyFont="1" applyFill="1" applyBorder="1" applyAlignment="1" applyProtection="1">
      <alignment horizontal="left" vertical="center" wrapText="1" indent="2"/>
    </xf>
    <xf numFmtId="0" fontId="2" fillId="0" borderId="43" xfId="0" applyFont="1" applyFill="1" applyBorder="1" applyAlignment="1" applyProtection="1">
      <alignment horizontal="left" vertical="center" wrapText="1" indent="2"/>
    </xf>
    <xf numFmtId="0" fontId="2" fillId="0" borderId="44" xfId="0" applyFont="1" applyFill="1" applyBorder="1" applyAlignment="1" applyProtection="1">
      <alignment horizontal="left" vertical="center" wrapText="1" indent="2"/>
    </xf>
    <xf numFmtId="0" fontId="0" fillId="6" borderId="0" xfId="0" applyFont="1" applyFill="1" applyAlignment="1" applyProtection="1">
      <alignment horizontal="left" vertical="top" wrapText="1"/>
    </xf>
    <xf numFmtId="0" fontId="2" fillId="0" borderId="36" xfId="0" applyFont="1" applyFill="1" applyBorder="1" applyAlignment="1" applyProtection="1">
      <alignment horizontal="left" vertical="center" wrapText="1" indent="2"/>
    </xf>
    <xf numFmtId="0" fontId="2" fillId="0" borderId="37" xfId="0" applyFont="1" applyFill="1" applyBorder="1" applyAlignment="1" applyProtection="1">
      <alignment horizontal="left" vertical="center" wrapText="1" indent="2"/>
    </xf>
    <xf numFmtId="0" fontId="2" fillId="0" borderId="38" xfId="0" applyFont="1" applyFill="1" applyBorder="1" applyAlignment="1" applyProtection="1">
      <alignment horizontal="left" vertical="center" wrapText="1" indent="2"/>
    </xf>
    <xf numFmtId="0" fontId="2" fillId="0" borderId="73" xfId="0" applyFont="1" applyFill="1" applyBorder="1" applyAlignment="1" applyProtection="1">
      <alignment horizontal="right" vertical="center" wrapText="1" indent="1"/>
    </xf>
    <xf numFmtId="0" fontId="2" fillId="0" borderId="1" xfId="0" applyFont="1" applyFill="1" applyBorder="1" applyAlignment="1" applyProtection="1">
      <alignment horizontal="right" vertical="center" wrapText="1" indent="1"/>
    </xf>
    <xf numFmtId="0" fontId="2" fillId="0" borderId="58" xfId="0" applyFont="1" applyBorder="1" applyAlignment="1" applyProtection="1">
      <alignment horizontal="right"/>
    </xf>
    <xf numFmtId="0" fontId="2" fillId="0" borderId="59" xfId="0" applyFont="1" applyBorder="1" applyAlignment="1" applyProtection="1">
      <alignment horizontal="right"/>
    </xf>
    <xf numFmtId="14" fontId="0" fillId="13" borderId="59" xfId="0" applyNumberFormat="1" applyFill="1" applyBorder="1" applyAlignment="1" applyProtection="1">
      <alignment horizontal="center"/>
      <protection locked="0"/>
    </xf>
    <xf numFmtId="0" fontId="2" fillId="0" borderId="17" xfId="0" applyFont="1" applyFill="1" applyBorder="1" applyAlignment="1" applyProtection="1">
      <alignment horizontal="right" indent="1"/>
    </xf>
    <xf numFmtId="0" fontId="2" fillId="0" borderId="18" xfId="0" applyFont="1" applyFill="1" applyBorder="1" applyAlignment="1" applyProtection="1">
      <alignment horizontal="right" indent="1"/>
    </xf>
    <xf numFmtId="0" fontId="7" fillId="13" borderId="74" xfId="0" applyFont="1" applyFill="1" applyBorder="1" applyAlignment="1" applyProtection="1">
      <alignment horizontal="left" vertical="center" wrapText="1"/>
      <protection locked="0"/>
    </xf>
    <xf numFmtId="0" fontId="7" fillId="13" borderId="18" xfId="0" applyFont="1" applyFill="1" applyBorder="1" applyAlignment="1" applyProtection="1">
      <alignment horizontal="left"/>
      <protection locked="0"/>
    </xf>
    <xf numFmtId="0" fontId="7" fillId="13" borderId="19" xfId="0" applyFont="1" applyFill="1" applyBorder="1" applyAlignment="1" applyProtection="1">
      <alignment horizontal="left"/>
      <protection locked="0"/>
    </xf>
    <xf numFmtId="0" fontId="18" fillId="0" borderId="39" xfId="0" applyFont="1" applyBorder="1" applyAlignment="1" applyProtection="1">
      <alignment horizontal="left"/>
    </xf>
    <xf numFmtId="0" fontId="18" fillId="0" borderId="40" xfId="0" applyFont="1" applyBorder="1" applyAlignment="1" applyProtection="1">
      <alignment horizontal="left"/>
    </xf>
    <xf numFmtId="0" fontId="18" fillId="0" borderId="41" xfId="0" applyFont="1" applyBorder="1" applyAlignment="1" applyProtection="1">
      <alignment horizontal="left"/>
    </xf>
    <xf numFmtId="0" fontId="2" fillId="12" borderId="13" xfId="0" applyFont="1" applyFill="1" applyBorder="1" applyAlignment="1" applyProtection="1">
      <alignment horizontal="center"/>
    </xf>
    <xf numFmtId="0" fontId="2" fillId="12" borderId="14" xfId="0" applyFont="1" applyFill="1" applyBorder="1" applyAlignment="1" applyProtection="1">
      <alignment horizontal="center"/>
    </xf>
    <xf numFmtId="0" fontId="2" fillId="12" borderId="15" xfId="0" applyFont="1" applyFill="1" applyBorder="1" applyAlignment="1" applyProtection="1">
      <alignment horizontal="center"/>
    </xf>
    <xf numFmtId="0" fontId="2" fillId="15" borderId="13" xfId="0" applyFont="1" applyFill="1" applyBorder="1" applyAlignment="1" applyProtection="1">
      <alignment horizontal="center"/>
    </xf>
    <xf numFmtId="0" fontId="2" fillId="15" borderId="14" xfId="0" applyFont="1" applyFill="1" applyBorder="1" applyAlignment="1" applyProtection="1">
      <alignment horizontal="center"/>
    </xf>
    <xf numFmtId="0" fontId="2" fillId="15" borderId="15" xfId="0" applyFont="1" applyFill="1" applyBorder="1" applyAlignment="1" applyProtection="1">
      <alignment horizontal="center"/>
    </xf>
    <xf numFmtId="0" fontId="2" fillId="16" borderId="16" xfId="0" applyFont="1" applyFill="1" applyBorder="1" applyAlignment="1" applyProtection="1">
      <alignment horizontal="center" vertical="center"/>
    </xf>
    <xf numFmtId="0" fontId="2" fillId="16" borderId="11" xfId="0" applyFont="1" applyFill="1" applyBorder="1" applyAlignment="1" applyProtection="1">
      <alignment horizontal="center" vertical="center"/>
    </xf>
    <xf numFmtId="0" fontId="2" fillId="16" borderId="12" xfId="0" applyFont="1" applyFill="1" applyBorder="1" applyAlignment="1" applyProtection="1">
      <alignment horizontal="center" vertical="center"/>
    </xf>
    <xf numFmtId="0" fontId="2" fillId="17" borderId="23" xfId="0" applyFont="1" applyFill="1" applyBorder="1" applyAlignment="1" applyProtection="1">
      <alignment horizontal="center" vertical="center"/>
    </xf>
    <xf numFmtId="0" fontId="2" fillId="17" borderId="24" xfId="0" applyFont="1" applyFill="1" applyBorder="1" applyAlignment="1" applyProtection="1">
      <alignment horizontal="center" vertical="center"/>
    </xf>
    <xf numFmtId="0" fontId="2" fillId="17" borderId="25" xfId="0" applyFont="1" applyFill="1" applyBorder="1" applyAlignment="1" applyProtection="1">
      <alignment horizontal="center" vertical="center"/>
    </xf>
    <xf numFmtId="0" fontId="2" fillId="9" borderId="28" xfId="0" applyFont="1" applyFill="1" applyBorder="1" applyAlignment="1" applyProtection="1">
      <alignment horizontal="center" vertical="center" wrapText="1"/>
    </xf>
    <xf numFmtId="0" fontId="2" fillId="9" borderId="29" xfId="0" applyFont="1" applyFill="1" applyBorder="1" applyAlignment="1" applyProtection="1">
      <alignment horizontal="center" vertical="center" wrapText="1"/>
    </xf>
    <xf numFmtId="0" fontId="2" fillId="9" borderId="30"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14" borderId="23" xfId="0" applyFont="1" applyFill="1" applyBorder="1" applyAlignment="1" applyProtection="1">
      <alignment horizontal="center" vertical="center"/>
    </xf>
    <xf numFmtId="0" fontId="2" fillId="14" borderId="24" xfId="0" applyFont="1" applyFill="1" applyBorder="1" applyAlignment="1" applyProtection="1">
      <alignment horizontal="center" vertical="center"/>
    </xf>
    <xf numFmtId="0" fontId="2" fillId="14" borderId="25" xfId="0" applyFont="1" applyFill="1" applyBorder="1" applyAlignment="1" applyProtection="1">
      <alignment horizontal="center" vertical="center"/>
    </xf>
    <xf numFmtId="0" fontId="2" fillId="6" borderId="0" xfId="0" applyFont="1" applyFill="1" applyAlignment="1">
      <alignment vertical="top" wrapText="1"/>
    </xf>
    <xf numFmtId="0" fontId="0" fillId="7" borderId="1" xfId="0" applyFont="1" applyFill="1" applyBorder="1" applyAlignment="1" applyProtection="1">
      <alignment horizontal="left" vertical="center"/>
      <protection locked="0"/>
    </xf>
    <xf numFmtId="0" fontId="11" fillId="6" borderId="0" xfId="0" applyFont="1" applyFill="1" applyBorder="1" applyAlignment="1">
      <alignment horizontal="left" vertical="top" wrapText="1"/>
    </xf>
    <xf numFmtId="0" fontId="0" fillId="7" borderId="1" xfId="0" applyFont="1" applyFill="1" applyBorder="1" applyAlignment="1" applyProtection="1">
      <alignment vertical="center"/>
      <protection locked="0"/>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0" fillId="7" borderId="2" xfId="0" applyFont="1" applyFill="1" applyBorder="1" applyAlignment="1" applyProtection="1">
      <alignment horizontal="left" vertical="center"/>
      <protection locked="0"/>
    </xf>
    <xf numFmtId="0" fontId="0" fillId="7" borderId="5" xfId="0" applyFont="1" applyFill="1" applyBorder="1" applyAlignment="1" applyProtection="1">
      <alignment horizontal="left" vertical="center"/>
      <protection locked="0"/>
    </xf>
    <xf numFmtId="0" fontId="0" fillId="7" borderId="3" xfId="0" applyFont="1" applyFill="1" applyBorder="1" applyAlignment="1" applyProtection="1">
      <alignment horizontal="left" vertical="center"/>
      <protection locked="0"/>
    </xf>
    <xf numFmtId="14" fontId="0" fillId="7" borderId="2" xfId="0" applyNumberFormat="1" applyFill="1" applyBorder="1" applyAlignment="1" applyProtection="1">
      <alignment horizontal="center" vertical="center"/>
      <protection locked="0"/>
    </xf>
    <xf numFmtId="14" fontId="0" fillId="7" borderId="3" xfId="0" applyNumberFormat="1" applyFill="1" applyBorder="1" applyAlignment="1" applyProtection="1">
      <alignment horizontal="center" vertical="center"/>
      <protection locked="0"/>
    </xf>
    <xf numFmtId="0" fontId="0" fillId="0" borderId="2"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2" fillId="0" borderId="6" xfId="0" applyFont="1" applyBorder="1" applyAlignment="1">
      <alignment vertical="top"/>
    </xf>
    <xf numFmtId="0" fontId="2" fillId="0" borderId="5" xfId="0" applyFont="1" applyBorder="1" applyAlignment="1">
      <alignment horizontal="right" vertical="center"/>
    </xf>
    <xf numFmtId="0" fontId="11" fillId="6" borderId="0" xfId="0" applyFont="1" applyFill="1" applyAlignment="1">
      <alignment horizontal="left" vertical="top"/>
    </xf>
    <xf numFmtId="0" fontId="11" fillId="6" borderId="0" xfId="0" applyFont="1" applyFill="1" applyAlignment="1">
      <alignment horizontal="left" vertical="top" wrapText="1"/>
    </xf>
    <xf numFmtId="0" fontId="2" fillId="0" borderId="6" xfId="0" applyFont="1" applyBorder="1" applyAlignment="1">
      <alignment vertical="top" wrapText="1"/>
    </xf>
    <xf numFmtId="0" fontId="0" fillId="0" borderId="2"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2" fillId="0" borderId="6" xfId="0" applyFont="1" applyBorder="1" applyAlignment="1"/>
    <xf numFmtId="0" fontId="2" fillId="0" borderId="6" xfId="0" applyFont="1" applyBorder="1" applyAlignment="1">
      <alignment wrapText="1"/>
    </xf>
    <xf numFmtId="0" fontId="8" fillId="6" borderId="6" xfId="0" applyFont="1" applyFill="1" applyBorder="1" applyAlignment="1">
      <alignment horizontal="center" vertical="top"/>
    </xf>
    <xf numFmtId="0" fontId="4" fillId="0" borderId="0" xfId="0" applyFont="1" applyBorder="1" applyAlignment="1"/>
    <xf numFmtId="0" fontId="4" fillId="0" borderId="6" xfId="0" applyFont="1" applyBorder="1" applyAlignment="1"/>
    <xf numFmtId="0" fontId="8" fillId="0" borderId="0" xfId="0" applyFont="1" applyAlignment="1">
      <alignment horizontal="center" wrapText="1"/>
    </xf>
    <xf numFmtId="0" fontId="8" fillId="0" borderId="6" xfId="0" applyFont="1" applyBorder="1" applyAlignment="1">
      <alignment horizontal="center" wrapText="1"/>
    </xf>
    <xf numFmtId="0" fontId="8" fillId="0" borderId="0" xfId="0" applyFont="1" applyAlignment="1">
      <alignment horizontal="center" vertical="top" wrapText="1"/>
    </xf>
    <xf numFmtId="0" fontId="8" fillId="0" borderId="6" xfId="0" applyFont="1" applyBorder="1" applyAlignment="1">
      <alignment horizontal="center" vertical="top" wrapText="1"/>
    </xf>
    <xf numFmtId="0" fontId="2" fillId="0" borderId="2"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2" xfId="0" applyBorder="1" applyAlignment="1">
      <alignment horizontal="left" vertical="top" wrapText="1" indent="1"/>
    </xf>
    <xf numFmtId="0" fontId="0" fillId="0" borderId="5" xfId="0" applyBorder="1" applyAlignment="1">
      <alignment horizontal="left" vertical="top" wrapText="1" indent="1"/>
    </xf>
    <xf numFmtId="0" fontId="0" fillId="0" borderId="3" xfId="0" applyBorder="1" applyAlignment="1">
      <alignment horizontal="left" vertical="top" wrapText="1" indent="1"/>
    </xf>
    <xf numFmtId="0" fontId="0" fillId="0" borderId="2" xfId="0" applyBorder="1" applyAlignment="1">
      <alignment horizontal="left" vertical="top" wrapText="1" indent="2"/>
    </xf>
    <xf numFmtId="0" fontId="0" fillId="0" borderId="5" xfId="0" applyBorder="1" applyAlignment="1">
      <alignment horizontal="left" vertical="top" wrapText="1" indent="2"/>
    </xf>
    <xf numFmtId="0" fontId="0" fillId="0" borderId="3" xfId="0" applyBorder="1" applyAlignment="1">
      <alignment horizontal="left" vertical="top" wrapText="1" indent="2"/>
    </xf>
    <xf numFmtId="0" fontId="0" fillId="0" borderId="2" xfId="0" applyBorder="1" applyAlignment="1">
      <alignment horizontal="left" vertical="top" wrapText="1" indent="3"/>
    </xf>
    <xf numFmtId="0" fontId="0" fillId="0" borderId="5" xfId="0" applyBorder="1" applyAlignment="1">
      <alignment horizontal="left" vertical="top" wrapText="1" indent="3"/>
    </xf>
    <xf numFmtId="0" fontId="0" fillId="0" borderId="3" xfId="0" applyBorder="1" applyAlignment="1">
      <alignment horizontal="left" vertical="top" wrapText="1" indent="3"/>
    </xf>
    <xf numFmtId="0" fontId="11" fillId="0" borderId="2" xfId="0" applyFont="1" applyBorder="1" applyAlignment="1">
      <alignment horizontal="left" vertical="top" wrapText="1" indent="3"/>
    </xf>
    <xf numFmtId="0" fontId="11" fillId="0" borderId="5" xfId="0" applyFont="1" applyBorder="1" applyAlignment="1">
      <alignment horizontal="left" vertical="top" wrapText="1" indent="3"/>
    </xf>
    <xf numFmtId="0" fontId="11" fillId="0" borderId="3" xfId="0" applyFont="1" applyBorder="1" applyAlignment="1">
      <alignment horizontal="left" vertical="top" wrapText="1" indent="3"/>
    </xf>
    <xf numFmtId="0" fontId="6" fillId="6" borderId="0" xfId="0" applyFont="1" applyFill="1" applyAlignment="1">
      <alignment horizontal="left" vertical="top" wrapText="1" inden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0" fillId="3" borderId="1" xfId="0" applyFont="1" applyFill="1" applyBorder="1" applyAlignment="1">
      <alignment horizontal="left" vertical="center"/>
    </xf>
    <xf numFmtId="0" fontId="0" fillId="3" borderId="1" xfId="0" applyFont="1" applyFill="1" applyBorder="1" applyAlignment="1">
      <alignment vertical="center"/>
    </xf>
    <xf numFmtId="0" fontId="0" fillId="3" borderId="2" xfId="0" applyFont="1" applyFill="1" applyBorder="1" applyAlignment="1">
      <alignment horizontal="left" vertical="center"/>
    </xf>
    <xf numFmtId="0" fontId="0" fillId="3" borderId="5" xfId="0" applyFont="1" applyFill="1" applyBorder="1" applyAlignment="1">
      <alignment horizontal="left" vertical="center"/>
    </xf>
    <xf numFmtId="0" fontId="0" fillId="3" borderId="3" xfId="0" applyFont="1" applyFill="1" applyBorder="1" applyAlignment="1">
      <alignment horizontal="left"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14" fontId="0" fillId="3" borderId="1" xfId="0" applyNumberFormat="1" applyFont="1" applyFill="1" applyBorder="1" applyAlignment="1">
      <alignment horizontal="left" vertical="center"/>
    </xf>
  </cellXfs>
  <cellStyles count="8">
    <cellStyle name="Currency" xfId="6" builtinId="4"/>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7" xr:uid="{5FBFE314-8B6C-4AAA-B67A-AF44D650C56C}"/>
    <cellStyle name="Percent" xfId="1" builtinId="5"/>
  </cellStyles>
  <dxfs count="0"/>
  <tableStyles count="0" defaultTableStyle="TableStyleMedium2" defaultPivotStyle="PivotStyleLight16"/>
  <colors>
    <mruColors>
      <color rgb="FFA0A0A0"/>
      <color rgb="FFA3A3A3"/>
      <color rgb="FFA7A7A7"/>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0</xdr:rowOff>
    </xdr:from>
    <xdr:to>
      <xdr:col>12</xdr:col>
      <xdr:colOff>578324</xdr:colOff>
      <xdr:row>20</xdr:row>
      <xdr:rowOff>19050</xdr:rowOff>
    </xdr:to>
    <xdr:pic>
      <xdr:nvPicPr>
        <xdr:cNvPr id="12" name="Picture 11">
          <a:extLst>
            <a:ext uri="{FF2B5EF4-FFF2-40B4-BE49-F238E27FC236}">
              <a16:creationId xmlns:a16="http://schemas.microsoft.com/office/drawing/2014/main" id="{FA9CB618-7902-4D7F-8FB7-74C25976F1F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3"/>
        <a:stretch/>
      </xdr:blipFill>
      <xdr:spPr>
        <a:xfrm>
          <a:off x="47625" y="390525"/>
          <a:ext cx="7845899" cy="3448050"/>
        </a:xfrm>
        <a:prstGeom prst="rect">
          <a:avLst/>
        </a:prstGeom>
      </xdr:spPr>
    </xdr:pic>
    <xdr:clientData/>
  </xdr:twoCellAnchor>
  <xdr:twoCellAnchor editAs="oneCell">
    <xdr:from>
      <xdr:col>0</xdr:col>
      <xdr:colOff>0</xdr:colOff>
      <xdr:row>22</xdr:row>
      <xdr:rowOff>19048</xdr:rowOff>
    </xdr:from>
    <xdr:to>
      <xdr:col>12</xdr:col>
      <xdr:colOff>541146</xdr:colOff>
      <xdr:row>31</xdr:row>
      <xdr:rowOff>114299</xdr:rowOff>
    </xdr:to>
    <xdr:pic>
      <xdr:nvPicPr>
        <xdr:cNvPr id="13" name="Picture 12">
          <a:extLst>
            <a:ext uri="{FF2B5EF4-FFF2-40B4-BE49-F238E27FC236}">
              <a16:creationId xmlns:a16="http://schemas.microsoft.com/office/drawing/2014/main" id="{6AAF8765-A0AB-4988-A4B3-563B719E6C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210048"/>
          <a:ext cx="7856346" cy="1809751"/>
        </a:xfrm>
        <a:prstGeom prst="rect">
          <a:avLst/>
        </a:prstGeom>
      </xdr:spPr>
    </xdr:pic>
    <xdr:clientData/>
  </xdr:twoCellAnchor>
  <xdr:twoCellAnchor editAs="oneCell">
    <xdr:from>
      <xdr:col>0</xdr:col>
      <xdr:colOff>0</xdr:colOff>
      <xdr:row>36</xdr:row>
      <xdr:rowOff>28574</xdr:rowOff>
    </xdr:from>
    <xdr:to>
      <xdr:col>12</xdr:col>
      <xdr:colOff>518480</xdr:colOff>
      <xdr:row>42</xdr:row>
      <xdr:rowOff>171449</xdr:rowOff>
    </xdr:to>
    <xdr:pic>
      <xdr:nvPicPr>
        <xdr:cNvPr id="14" name="Picture 13">
          <a:extLst>
            <a:ext uri="{FF2B5EF4-FFF2-40B4-BE49-F238E27FC236}">
              <a16:creationId xmlns:a16="http://schemas.microsoft.com/office/drawing/2014/main" id="{156A1877-434B-45B2-920B-B6BA6DCC15F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896099"/>
          <a:ext cx="7833680" cy="1285875"/>
        </a:xfrm>
        <a:prstGeom prst="rect">
          <a:avLst/>
        </a:prstGeom>
      </xdr:spPr>
    </xdr:pic>
    <xdr:clientData/>
  </xdr:twoCellAnchor>
  <xdr:twoCellAnchor editAs="oneCell">
    <xdr:from>
      <xdr:col>0</xdr:col>
      <xdr:colOff>9525</xdr:colOff>
      <xdr:row>44</xdr:row>
      <xdr:rowOff>50626</xdr:rowOff>
    </xdr:from>
    <xdr:to>
      <xdr:col>12</xdr:col>
      <xdr:colOff>520790</xdr:colOff>
      <xdr:row>51</xdr:row>
      <xdr:rowOff>152400</xdr:rowOff>
    </xdr:to>
    <xdr:pic>
      <xdr:nvPicPr>
        <xdr:cNvPr id="15" name="Picture 14">
          <a:extLst>
            <a:ext uri="{FF2B5EF4-FFF2-40B4-BE49-F238E27FC236}">
              <a16:creationId xmlns:a16="http://schemas.microsoft.com/office/drawing/2014/main" id="{1E7434D4-8ACD-4F29-A94F-5918FEB4EAB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25" y="8442151"/>
          <a:ext cx="7826465" cy="1435274"/>
        </a:xfrm>
        <a:prstGeom prst="rect">
          <a:avLst/>
        </a:prstGeom>
      </xdr:spPr>
    </xdr:pic>
    <xdr:clientData/>
  </xdr:twoCellAnchor>
  <xdr:twoCellAnchor editAs="oneCell">
    <xdr:from>
      <xdr:col>0</xdr:col>
      <xdr:colOff>9525</xdr:colOff>
      <xdr:row>54</xdr:row>
      <xdr:rowOff>48045</xdr:rowOff>
    </xdr:from>
    <xdr:to>
      <xdr:col>12</xdr:col>
      <xdr:colOff>584607</xdr:colOff>
      <xdr:row>64</xdr:row>
      <xdr:rowOff>66674</xdr:rowOff>
    </xdr:to>
    <xdr:pic>
      <xdr:nvPicPr>
        <xdr:cNvPr id="16" name="Picture 15">
          <a:extLst>
            <a:ext uri="{FF2B5EF4-FFF2-40B4-BE49-F238E27FC236}">
              <a16:creationId xmlns:a16="http://schemas.microsoft.com/office/drawing/2014/main" id="{90814B57-6D29-4A76-9B4A-3EED7A647A8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25" y="10344570"/>
          <a:ext cx="7890282" cy="1923629"/>
        </a:xfrm>
        <a:prstGeom prst="rect">
          <a:avLst/>
        </a:prstGeom>
      </xdr:spPr>
    </xdr:pic>
    <xdr:clientData/>
  </xdr:twoCellAnchor>
  <xdr:twoCellAnchor editAs="oneCell">
    <xdr:from>
      <xdr:col>0</xdr:col>
      <xdr:colOff>0</xdr:colOff>
      <xdr:row>69</xdr:row>
      <xdr:rowOff>190499</xdr:rowOff>
    </xdr:from>
    <xdr:to>
      <xdr:col>12</xdr:col>
      <xdr:colOff>558274</xdr:colOff>
      <xdr:row>86</xdr:row>
      <xdr:rowOff>180974</xdr:rowOff>
    </xdr:to>
    <xdr:pic>
      <xdr:nvPicPr>
        <xdr:cNvPr id="17" name="Picture 16">
          <a:extLst>
            <a:ext uri="{FF2B5EF4-FFF2-40B4-BE49-F238E27FC236}">
              <a16:creationId xmlns:a16="http://schemas.microsoft.com/office/drawing/2014/main" id="{A5B1FD99-8F61-4AF7-814B-636251B5B711}"/>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300" t="3693" r="1572"/>
        <a:stretch/>
      </xdr:blipFill>
      <xdr:spPr>
        <a:xfrm>
          <a:off x="0" y="13344524"/>
          <a:ext cx="7873474" cy="3228975"/>
        </a:xfrm>
        <a:prstGeom prst="rect">
          <a:avLst/>
        </a:prstGeom>
      </xdr:spPr>
    </xdr:pic>
    <xdr:clientData/>
  </xdr:twoCellAnchor>
  <xdr:twoCellAnchor editAs="oneCell">
    <xdr:from>
      <xdr:col>0</xdr:col>
      <xdr:colOff>0</xdr:colOff>
      <xdr:row>103</xdr:row>
      <xdr:rowOff>180973</xdr:rowOff>
    </xdr:from>
    <xdr:to>
      <xdr:col>12</xdr:col>
      <xdr:colOff>558641</xdr:colOff>
      <xdr:row>135</xdr:row>
      <xdr:rowOff>34720</xdr:rowOff>
    </xdr:to>
    <xdr:pic>
      <xdr:nvPicPr>
        <xdr:cNvPr id="19" name="Picture 18">
          <a:extLst>
            <a:ext uri="{FF2B5EF4-FFF2-40B4-BE49-F238E27FC236}">
              <a16:creationId xmlns:a16="http://schemas.microsoft.com/office/drawing/2014/main" id="{C28317A5-058F-43B3-BC04-2EC0CBA4229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19811998"/>
          <a:ext cx="7873841" cy="5949747"/>
        </a:xfrm>
        <a:prstGeom prst="rect">
          <a:avLst/>
        </a:prstGeom>
      </xdr:spPr>
    </xdr:pic>
    <xdr:clientData/>
  </xdr:twoCellAnchor>
  <xdr:twoCellAnchor editAs="oneCell">
    <xdr:from>
      <xdr:col>0</xdr:col>
      <xdr:colOff>0</xdr:colOff>
      <xdr:row>138</xdr:row>
      <xdr:rowOff>27346</xdr:rowOff>
    </xdr:from>
    <xdr:to>
      <xdr:col>12</xdr:col>
      <xdr:colOff>512819</xdr:colOff>
      <xdr:row>146</xdr:row>
      <xdr:rowOff>28575</xdr:rowOff>
    </xdr:to>
    <xdr:pic>
      <xdr:nvPicPr>
        <xdr:cNvPr id="20" name="Picture 19">
          <a:extLst>
            <a:ext uri="{FF2B5EF4-FFF2-40B4-BE49-F238E27FC236}">
              <a16:creationId xmlns:a16="http://schemas.microsoft.com/office/drawing/2014/main" id="{FA3B87FA-FA3A-4068-BCD3-3064055E0FA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26325871"/>
          <a:ext cx="7828019" cy="1525229"/>
        </a:xfrm>
        <a:prstGeom prst="rect">
          <a:avLst/>
        </a:prstGeom>
      </xdr:spPr>
    </xdr:pic>
    <xdr:clientData/>
  </xdr:twoCellAnchor>
  <xdr:twoCellAnchor editAs="oneCell">
    <xdr:from>
      <xdr:col>0</xdr:col>
      <xdr:colOff>19050</xdr:colOff>
      <xdr:row>148</xdr:row>
      <xdr:rowOff>60164</xdr:rowOff>
    </xdr:from>
    <xdr:to>
      <xdr:col>12</xdr:col>
      <xdr:colOff>542925</xdr:colOff>
      <xdr:row>167</xdr:row>
      <xdr:rowOff>140480</xdr:rowOff>
    </xdr:to>
    <xdr:pic>
      <xdr:nvPicPr>
        <xdr:cNvPr id="21" name="Picture 20">
          <a:extLst>
            <a:ext uri="{FF2B5EF4-FFF2-40B4-BE49-F238E27FC236}">
              <a16:creationId xmlns:a16="http://schemas.microsoft.com/office/drawing/2014/main" id="{50BE8AC2-A6FB-4F8C-AB3D-7AB615F3F019}"/>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9050" y="28263689"/>
          <a:ext cx="7839075" cy="3699816"/>
        </a:xfrm>
        <a:prstGeom prst="rect">
          <a:avLst/>
        </a:prstGeom>
      </xdr:spPr>
    </xdr:pic>
    <xdr:clientData/>
  </xdr:twoCellAnchor>
  <xdr:twoCellAnchor editAs="oneCell">
    <xdr:from>
      <xdr:col>0</xdr:col>
      <xdr:colOff>0</xdr:colOff>
      <xdr:row>171</xdr:row>
      <xdr:rowOff>152400</xdr:rowOff>
    </xdr:from>
    <xdr:to>
      <xdr:col>12</xdr:col>
      <xdr:colOff>573792</xdr:colOff>
      <xdr:row>186</xdr:row>
      <xdr:rowOff>104775</xdr:rowOff>
    </xdr:to>
    <xdr:pic>
      <xdr:nvPicPr>
        <xdr:cNvPr id="23" name="Picture 22">
          <a:extLst>
            <a:ext uri="{FF2B5EF4-FFF2-40B4-BE49-F238E27FC236}">
              <a16:creationId xmlns:a16="http://schemas.microsoft.com/office/drawing/2014/main" id="{3E6A2E3D-6474-43BE-A50A-84D9FA16741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32737425"/>
          <a:ext cx="7888992" cy="2809875"/>
        </a:xfrm>
        <a:prstGeom prst="rect">
          <a:avLst/>
        </a:prstGeom>
      </xdr:spPr>
    </xdr:pic>
    <xdr:clientData/>
  </xdr:twoCellAnchor>
  <xdr:twoCellAnchor editAs="oneCell">
    <xdr:from>
      <xdr:col>0</xdr:col>
      <xdr:colOff>0</xdr:colOff>
      <xdr:row>205</xdr:row>
      <xdr:rowOff>123824</xdr:rowOff>
    </xdr:from>
    <xdr:to>
      <xdr:col>12</xdr:col>
      <xdr:colOff>411588</xdr:colOff>
      <xdr:row>224</xdr:row>
      <xdr:rowOff>29211</xdr:rowOff>
    </xdr:to>
    <xdr:pic>
      <xdr:nvPicPr>
        <xdr:cNvPr id="25" name="Picture 24">
          <a:extLst>
            <a:ext uri="{FF2B5EF4-FFF2-40B4-BE49-F238E27FC236}">
              <a16:creationId xmlns:a16="http://schemas.microsoft.com/office/drawing/2014/main" id="{2AD371BA-4210-4539-9AE4-7B36F283D20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39185849"/>
          <a:ext cx="7726788" cy="3524887"/>
        </a:xfrm>
        <a:prstGeom prst="rect">
          <a:avLst/>
        </a:prstGeom>
      </xdr:spPr>
    </xdr:pic>
    <xdr:clientData/>
  </xdr:twoCellAnchor>
  <xdr:twoCellAnchor>
    <xdr:from>
      <xdr:col>0</xdr:col>
      <xdr:colOff>28575</xdr:colOff>
      <xdr:row>223</xdr:row>
      <xdr:rowOff>176278</xdr:rowOff>
    </xdr:from>
    <xdr:to>
      <xdr:col>12</xdr:col>
      <xdr:colOff>444137</xdr:colOff>
      <xdr:row>238</xdr:row>
      <xdr:rowOff>161925</xdr:rowOff>
    </xdr:to>
    <xdr:grpSp>
      <xdr:nvGrpSpPr>
        <xdr:cNvPr id="30" name="Group 29">
          <a:extLst>
            <a:ext uri="{FF2B5EF4-FFF2-40B4-BE49-F238E27FC236}">
              <a16:creationId xmlns:a16="http://schemas.microsoft.com/office/drawing/2014/main" id="{F4A3298B-167C-4C8F-9912-62BCF75470B9}"/>
            </a:ext>
          </a:extLst>
        </xdr:cNvPr>
        <xdr:cNvGrpSpPr/>
      </xdr:nvGrpSpPr>
      <xdr:grpSpPr>
        <a:xfrm>
          <a:off x="28575" y="42667303"/>
          <a:ext cx="7502162" cy="2843147"/>
          <a:chOff x="28575" y="42362503"/>
          <a:chExt cx="7730762" cy="2843147"/>
        </a:xfrm>
      </xdr:grpSpPr>
      <xdr:pic>
        <xdr:nvPicPr>
          <xdr:cNvPr id="27" name="Picture 26">
            <a:extLst>
              <a:ext uri="{FF2B5EF4-FFF2-40B4-BE49-F238E27FC236}">
                <a16:creationId xmlns:a16="http://schemas.microsoft.com/office/drawing/2014/main" id="{8F2FD3AA-CC47-454A-A138-25678957D4D5}"/>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b="47664"/>
          <a:stretch/>
        </xdr:blipFill>
        <xdr:spPr>
          <a:xfrm>
            <a:off x="28575" y="42362503"/>
            <a:ext cx="6934200" cy="2843147"/>
          </a:xfrm>
          <a:prstGeom prst="rect">
            <a:avLst/>
          </a:prstGeom>
        </xdr:spPr>
      </xdr:pic>
      <xdr:pic>
        <xdr:nvPicPr>
          <xdr:cNvPr id="29" name="Picture 28">
            <a:extLst>
              <a:ext uri="{FF2B5EF4-FFF2-40B4-BE49-F238E27FC236}">
                <a16:creationId xmlns:a16="http://schemas.microsoft.com/office/drawing/2014/main" id="{CD6F9007-B7A3-4360-A1E0-BCAAC131911B}"/>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b="47471"/>
          <a:stretch/>
        </xdr:blipFill>
        <xdr:spPr>
          <a:xfrm>
            <a:off x="6943726" y="42386248"/>
            <a:ext cx="815611" cy="2809877"/>
          </a:xfrm>
          <a:prstGeom prst="rect">
            <a:avLst/>
          </a:prstGeom>
        </xdr:spPr>
      </xdr:pic>
    </xdr:grpSp>
    <xdr:clientData/>
  </xdr:twoCellAnchor>
  <xdr:twoCellAnchor>
    <xdr:from>
      <xdr:col>0</xdr:col>
      <xdr:colOff>0</xdr:colOff>
      <xdr:row>241</xdr:row>
      <xdr:rowOff>104775</xdr:rowOff>
    </xdr:from>
    <xdr:to>
      <xdr:col>12</xdr:col>
      <xdr:colOff>444137</xdr:colOff>
      <xdr:row>257</xdr:row>
      <xdr:rowOff>74780</xdr:rowOff>
    </xdr:to>
    <xdr:grpSp>
      <xdr:nvGrpSpPr>
        <xdr:cNvPr id="35" name="Group 34">
          <a:extLst>
            <a:ext uri="{FF2B5EF4-FFF2-40B4-BE49-F238E27FC236}">
              <a16:creationId xmlns:a16="http://schemas.microsoft.com/office/drawing/2014/main" id="{4F4F886D-EB60-4B29-8D7C-0A62E628BC07}"/>
            </a:ext>
          </a:extLst>
        </xdr:cNvPr>
        <xdr:cNvGrpSpPr/>
      </xdr:nvGrpSpPr>
      <xdr:grpSpPr>
        <a:xfrm>
          <a:off x="0" y="46024800"/>
          <a:ext cx="7530737" cy="3018005"/>
          <a:chOff x="0" y="45415200"/>
          <a:chExt cx="7759337" cy="3018005"/>
        </a:xfrm>
      </xdr:grpSpPr>
      <xdr:grpSp>
        <xdr:nvGrpSpPr>
          <xdr:cNvPr id="31" name="Group 30">
            <a:extLst>
              <a:ext uri="{FF2B5EF4-FFF2-40B4-BE49-F238E27FC236}">
                <a16:creationId xmlns:a16="http://schemas.microsoft.com/office/drawing/2014/main" id="{A906355D-E0D5-4DBF-B85B-027BE2023B43}"/>
              </a:ext>
            </a:extLst>
          </xdr:cNvPr>
          <xdr:cNvGrpSpPr/>
        </xdr:nvGrpSpPr>
        <xdr:grpSpPr>
          <a:xfrm>
            <a:off x="28575" y="45824775"/>
            <a:ext cx="7730762" cy="2608430"/>
            <a:chOff x="28575" y="45186600"/>
            <a:chExt cx="7730762" cy="2608430"/>
          </a:xfrm>
        </xdr:grpSpPr>
        <xdr:pic>
          <xdr:nvPicPr>
            <xdr:cNvPr id="32" name="Picture 31">
              <a:extLst>
                <a:ext uri="{FF2B5EF4-FFF2-40B4-BE49-F238E27FC236}">
                  <a16:creationId xmlns:a16="http://schemas.microsoft.com/office/drawing/2014/main" id="{92EC1E97-C2C3-40B5-A2BE-B55CC1C51A3C}"/>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52336"/>
            <a:stretch/>
          </xdr:blipFill>
          <xdr:spPr>
            <a:xfrm>
              <a:off x="28575" y="45205650"/>
              <a:ext cx="6934200" cy="2589380"/>
            </a:xfrm>
            <a:prstGeom prst="rect">
              <a:avLst/>
            </a:prstGeom>
          </xdr:spPr>
        </xdr:pic>
        <xdr:pic>
          <xdr:nvPicPr>
            <xdr:cNvPr id="33" name="Picture 32">
              <a:extLst>
                <a:ext uri="{FF2B5EF4-FFF2-40B4-BE49-F238E27FC236}">
                  <a16:creationId xmlns:a16="http://schemas.microsoft.com/office/drawing/2014/main" id="{8C414436-8BD1-45C8-BA45-8D36D04314A8}"/>
                </a:ext>
              </a:extLst>
            </xdr:cNvPr>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52351"/>
            <a:stretch/>
          </xdr:blipFill>
          <xdr:spPr>
            <a:xfrm>
              <a:off x="6943726" y="45186600"/>
              <a:ext cx="815611" cy="2548888"/>
            </a:xfrm>
            <a:prstGeom prst="rect">
              <a:avLst/>
            </a:prstGeom>
          </xdr:spPr>
        </xdr:pic>
      </xdr:grpSp>
      <xdr:pic>
        <xdr:nvPicPr>
          <xdr:cNvPr id="34" name="Picture 33">
            <a:extLst>
              <a:ext uri="{FF2B5EF4-FFF2-40B4-BE49-F238E27FC236}">
                <a16:creationId xmlns:a16="http://schemas.microsoft.com/office/drawing/2014/main" id="{642BD1CA-7131-43AA-87DE-F2A96EB5719B}"/>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b="87840"/>
          <a:stretch/>
        </xdr:blipFill>
        <xdr:spPr>
          <a:xfrm>
            <a:off x="0" y="45415200"/>
            <a:ext cx="7726788" cy="428626"/>
          </a:xfrm>
          <a:prstGeom prst="rect">
            <a:avLst/>
          </a:prstGeom>
        </xdr:spPr>
      </xdr:pic>
    </xdr:grpSp>
    <xdr:clientData/>
  </xdr:twoCellAnchor>
  <xdr:twoCellAnchor editAs="oneCell">
    <xdr:from>
      <xdr:col>0</xdr:col>
      <xdr:colOff>47625</xdr:colOff>
      <xdr:row>273</xdr:row>
      <xdr:rowOff>9525</xdr:rowOff>
    </xdr:from>
    <xdr:to>
      <xdr:col>12</xdr:col>
      <xdr:colOff>590550</xdr:colOff>
      <xdr:row>302</xdr:row>
      <xdr:rowOff>144076</xdr:rowOff>
    </xdr:to>
    <xdr:pic>
      <xdr:nvPicPr>
        <xdr:cNvPr id="37" name="Picture 36">
          <a:extLst>
            <a:ext uri="{FF2B5EF4-FFF2-40B4-BE49-F238E27FC236}">
              <a16:creationId xmlns:a16="http://schemas.microsoft.com/office/drawing/2014/main" id="{9CB3FB5D-C8CD-47B1-BE72-4BF1C6838528}"/>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47625" y="52025550"/>
          <a:ext cx="7858125" cy="5659051"/>
        </a:xfrm>
        <a:prstGeom prst="rect">
          <a:avLst/>
        </a:prstGeom>
      </xdr:spPr>
    </xdr:pic>
    <xdr:clientData/>
  </xdr:twoCellAnchor>
  <xdr:twoCellAnchor>
    <xdr:from>
      <xdr:col>0</xdr:col>
      <xdr:colOff>47625</xdr:colOff>
      <xdr:row>302</xdr:row>
      <xdr:rowOff>9435</xdr:rowOff>
    </xdr:from>
    <xdr:to>
      <xdr:col>12</xdr:col>
      <xdr:colOff>561975</xdr:colOff>
      <xdr:row>306</xdr:row>
      <xdr:rowOff>133346</xdr:rowOff>
    </xdr:to>
    <xdr:grpSp>
      <xdr:nvGrpSpPr>
        <xdr:cNvPr id="43" name="Group 42">
          <a:extLst>
            <a:ext uri="{FF2B5EF4-FFF2-40B4-BE49-F238E27FC236}">
              <a16:creationId xmlns:a16="http://schemas.microsoft.com/office/drawing/2014/main" id="{F74EF9C0-91D0-4246-B872-F5A53219C59E}"/>
            </a:ext>
          </a:extLst>
        </xdr:cNvPr>
        <xdr:cNvGrpSpPr>
          <a:grpSpLocks noChangeAspect="1"/>
        </xdr:cNvGrpSpPr>
      </xdr:nvGrpSpPr>
      <xdr:grpSpPr>
        <a:xfrm>
          <a:off x="47625" y="57549960"/>
          <a:ext cx="7600950" cy="885911"/>
          <a:chOff x="178575" y="57995325"/>
          <a:chExt cx="9940257" cy="1124737"/>
        </a:xfrm>
      </xdr:grpSpPr>
      <xdr:pic>
        <xdr:nvPicPr>
          <xdr:cNvPr id="39" name="Picture 38">
            <a:extLst>
              <a:ext uri="{FF2B5EF4-FFF2-40B4-BE49-F238E27FC236}">
                <a16:creationId xmlns:a16="http://schemas.microsoft.com/office/drawing/2014/main" id="{55241864-D6B1-4CCA-9F48-2BB8D281B8DA}"/>
              </a:ext>
            </a:extLst>
          </xdr:cNvPr>
          <xdr:cNvPicPr>
            <a:picLocks noChangeAspect="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b="73821"/>
          <a:stretch/>
        </xdr:blipFill>
        <xdr:spPr>
          <a:xfrm>
            <a:off x="178575" y="57995325"/>
            <a:ext cx="8935698" cy="1124737"/>
          </a:xfrm>
          <a:prstGeom prst="rect">
            <a:avLst/>
          </a:prstGeom>
        </xdr:spPr>
      </xdr:pic>
      <xdr:pic>
        <xdr:nvPicPr>
          <xdr:cNvPr id="41" name="Picture 40">
            <a:extLst>
              <a:ext uri="{FF2B5EF4-FFF2-40B4-BE49-F238E27FC236}">
                <a16:creationId xmlns:a16="http://schemas.microsoft.com/office/drawing/2014/main" id="{9F21B647-8E40-4257-9287-C64723FB4C2E}"/>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b="73772"/>
          <a:stretch/>
        </xdr:blipFill>
        <xdr:spPr>
          <a:xfrm>
            <a:off x="9110624" y="58002455"/>
            <a:ext cx="1008208" cy="1117607"/>
          </a:xfrm>
          <a:prstGeom prst="rect">
            <a:avLst/>
          </a:prstGeom>
        </xdr:spPr>
      </xdr:pic>
    </xdr:grpSp>
    <xdr:clientData/>
  </xdr:twoCellAnchor>
  <xdr:twoCellAnchor>
    <xdr:from>
      <xdr:col>0</xdr:col>
      <xdr:colOff>47625</xdr:colOff>
      <xdr:row>308</xdr:row>
      <xdr:rowOff>1</xdr:rowOff>
    </xdr:from>
    <xdr:to>
      <xdr:col>12</xdr:col>
      <xdr:colOff>590550</xdr:colOff>
      <xdr:row>323</xdr:row>
      <xdr:rowOff>28075</xdr:rowOff>
    </xdr:to>
    <xdr:grpSp>
      <xdr:nvGrpSpPr>
        <xdr:cNvPr id="48" name="Group 47">
          <a:extLst>
            <a:ext uri="{FF2B5EF4-FFF2-40B4-BE49-F238E27FC236}">
              <a16:creationId xmlns:a16="http://schemas.microsoft.com/office/drawing/2014/main" id="{DB1FEC86-F3DE-4844-9704-EC3131B4B599}"/>
            </a:ext>
          </a:extLst>
        </xdr:cNvPr>
        <xdr:cNvGrpSpPr/>
      </xdr:nvGrpSpPr>
      <xdr:grpSpPr>
        <a:xfrm>
          <a:off x="47625" y="58683526"/>
          <a:ext cx="7629525" cy="2885574"/>
          <a:chOff x="0" y="58483501"/>
          <a:chExt cx="7858125" cy="2885574"/>
        </a:xfrm>
      </xdr:grpSpPr>
      <xdr:grpSp>
        <xdr:nvGrpSpPr>
          <xdr:cNvPr id="44" name="Group 43">
            <a:extLst>
              <a:ext uri="{FF2B5EF4-FFF2-40B4-BE49-F238E27FC236}">
                <a16:creationId xmlns:a16="http://schemas.microsoft.com/office/drawing/2014/main" id="{A14C5F7C-B41E-45B7-A6D9-2BA78F661CA2}"/>
              </a:ext>
            </a:extLst>
          </xdr:cNvPr>
          <xdr:cNvGrpSpPr>
            <a:grpSpLocks noChangeAspect="1"/>
          </xdr:cNvGrpSpPr>
        </xdr:nvGrpSpPr>
        <xdr:grpSpPr>
          <a:xfrm>
            <a:off x="0" y="58893071"/>
            <a:ext cx="7829550" cy="2476004"/>
            <a:chOff x="178575" y="58019619"/>
            <a:chExt cx="9940257" cy="3143491"/>
          </a:xfrm>
        </xdr:grpSpPr>
        <xdr:pic>
          <xdr:nvPicPr>
            <xdr:cNvPr id="45" name="Picture 44">
              <a:extLst>
                <a:ext uri="{FF2B5EF4-FFF2-40B4-BE49-F238E27FC236}">
                  <a16:creationId xmlns:a16="http://schemas.microsoft.com/office/drawing/2014/main" id="{EED7D1D6-7730-4C0C-BBD3-920DDBB58998}"/>
                </a:ext>
              </a:extLst>
            </xdr:cNvPr>
            <xdr:cNvPicPr>
              <a:picLocks noChangeAspect="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t="26179" b="845"/>
            <a:stretch/>
          </xdr:blipFill>
          <xdr:spPr>
            <a:xfrm>
              <a:off x="178575" y="58019623"/>
              <a:ext cx="8935698" cy="3135331"/>
            </a:xfrm>
            <a:prstGeom prst="rect">
              <a:avLst/>
            </a:prstGeom>
          </xdr:spPr>
        </xdr:pic>
        <xdr:pic>
          <xdr:nvPicPr>
            <xdr:cNvPr id="46" name="Picture 45">
              <a:extLst>
                <a:ext uri="{FF2B5EF4-FFF2-40B4-BE49-F238E27FC236}">
                  <a16:creationId xmlns:a16="http://schemas.microsoft.com/office/drawing/2014/main" id="{F65981E3-8942-4689-A0F7-5B3728EC559B}"/>
                </a:ext>
              </a:extLst>
            </xdr:cNvPr>
            <xdr:cNvPicPr>
              <a:picLocks noChangeAspect="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t="26228"/>
            <a:stretch/>
          </xdr:blipFill>
          <xdr:spPr>
            <a:xfrm>
              <a:off x="9110624" y="58019619"/>
              <a:ext cx="1008208" cy="3143491"/>
            </a:xfrm>
            <a:prstGeom prst="rect">
              <a:avLst/>
            </a:prstGeom>
          </xdr:spPr>
        </xdr:pic>
      </xdr:grpSp>
      <xdr:pic>
        <xdr:nvPicPr>
          <xdr:cNvPr id="47" name="Picture 46">
            <a:extLst>
              <a:ext uri="{FF2B5EF4-FFF2-40B4-BE49-F238E27FC236}">
                <a16:creationId xmlns:a16="http://schemas.microsoft.com/office/drawing/2014/main" id="{5ED18453-6282-452E-BDCF-B535A386C15E}"/>
              </a:ext>
            </a:extLst>
          </xdr:cNvPr>
          <xdr:cNvPicPr>
            <a:picLocks noChangeAspect="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b="92594"/>
          <a:stretch/>
        </xdr:blipFill>
        <xdr:spPr>
          <a:xfrm>
            <a:off x="0" y="58483501"/>
            <a:ext cx="7858125" cy="419100"/>
          </a:xfrm>
          <a:prstGeom prst="rect">
            <a:avLst/>
          </a:prstGeom>
        </xdr:spPr>
      </xdr:pic>
    </xdr:grpSp>
    <xdr:clientData/>
  </xdr:twoCellAnchor>
  <xdr:twoCellAnchor editAs="oneCell">
    <xdr:from>
      <xdr:col>0</xdr:col>
      <xdr:colOff>1</xdr:colOff>
      <xdr:row>88</xdr:row>
      <xdr:rowOff>104775</xdr:rowOff>
    </xdr:from>
    <xdr:to>
      <xdr:col>12</xdr:col>
      <xdr:colOff>560285</xdr:colOff>
      <xdr:row>102</xdr:row>
      <xdr:rowOff>85725</xdr:rowOff>
    </xdr:to>
    <xdr:pic>
      <xdr:nvPicPr>
        <xdr:cNvPr id="3" name="Picture 2">
          <a:extLst>
            <a:ext uri="{FF2B5EF4-FFF2-40B4-BE49-F238E27FC236}">
              <a16:creationId xmlns:a16="http://schemas.microsoft.com/office/drawing/2014/main" id="{9FE8E6AA-4261-4C43-AD33-BA94AA83782E}"/>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 y="16878300"/>
          <a:ext cx="7646884" cy="2647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T541"/>
  <sheetViews>
    <sheetView showGridLines="0" tabSelected="1" zoomScaleNormal="100" zoomScaleSheetLayoutView="100" workbookViewId="0">
      <selection activeCell="B6" sqref="B6:G6"/>
    </sheetView>
  </sheetViews>
  <sheetFormatPr defaultColWidth="8.85546875" defaultRowHeight="15"/>
  <cols>
    <col min="1" max="1" width="17.28515625" style="209" customWidth="1"/>
    <col min="2" max="2" width="18.42578125" style="227" customWidth="1"/>
    <col min="3" max="3" width="17" style="227" customWidth="1"/>
    <col min="4" max="4" width="9.28515625" style="228" customWidth="1"/>
    <col min="5" max="5" width="9.85546875" style="228" customWidth="1"/>
    <col min="6" max="6" width="9.28515625" style="228" customWidth="1"/>
    <col min="7" max="7" width="8.85546875" style="209"/>
    <col min="8" max="9" width="9.7109375" style="207" customWidth="1"/>
    <col min="10" max="10" width="10" style="207" customWidth="1"/>
    <col min="11" max="11" width="11.28515625" style="208" customWidth="1"/>
    <col min="12" max="12" width="11.85546875" style="208" customWidth="1"/>
    <col min="13" max="306" width="8.85546875" style="208"/>
    <col min="307" max="16384" width="8.85546875" style="209"/>
  </cols>
  <sheetData>
    <row r="1" spans="1:306" s="204" customFormat="1" ht="15.75">
      <c r="A1" s="201" t="s">
        <v>419</v>
      </c>
      <c r="B1" s="202"/>
      <c r="C1" s="202"/>
      <c r="D1" s="201"/>
      <c r="E1" s="201"/>
      <c r="F1" s="201"/>
      <c r="G1" s="201"/>
      <c r="H1" s="203"/>
      <c r="I1" s="203"/>
      <c r="J1" s="203"/>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1"/>
      <c r="IR1" s="201"/>
      <c r="IS1" s="201"/>
      <c r="IT1" s="201"/>
      <c r="IU1" s="201"/>
      <c r="IV1" s="201"/>
      <c r="IW1" s="201"/>
      <c r="IX1" s="201"/>
      <c r="IY1" s="201"/>
      <c r="IZ1" s="201"/>
      <c r="JA1" s="201"/>
      <c r="JB1" s="201"/>
      <c r="JC1" s="201"/>
      <c r="JD1" s="201"/>
      <c r="JE1" s="201"/>
      <c r="JF1" s="201"/>
      <c r="JG1" s="201"/>
      <c r="JH1" s="201"/>
      <c r="JI1" s="201"/>
      <c r="JJ1" s="201"/>
      <c r="JK1" s="201"/>
      <c r="JL1" s="201"/>
      <c r="JM1" s="201"/>
      <c r="JN1" s="201"/>
      <c r="JO1" s="201"/>
      <c r="JP1" s="201"/>
      <c r="JQ1" s="201"/>
      <c r="JR1" s="201"/>
      <c r="JS1" s="201"/>
      <c r="JT1" s="201"/>
      <c r="JU1" s="201"/>
      <c r="JV1" s="201"/>
      <c r="JW1" s="201"/>
      <c r="JX1" s="201"/>
      <c r="JY1" s="201"/>
      <c r="JZ1" s="201"/>
      <c r="KA1" s="201"/>
      <c r="KB1" s="201"/>
      <c r="KC1" s="201"/>
      <c r="KD1" s="201"/>
      <c r="KE1" s="201"/>
      <c r="KF1" s="201"/>
      <c r="KG1" s="201"/>
      <c r="KH1" s="201"/>
      <c r="KI1" s="201"/>
      <c r="KJ1" s="201"/>
      <c r="KK1" s="201"/>
      <c r="KL1" s="201"/>
      <c r="KM1" s="201"/>
      <c r="KN1" s="201"/>
      <c r="KO1" s="201"/>
      <c r="KP1" s="201"/>
      <c r="KQ1" s="201"/>
      <c r="KR1" s="201"/>
      <c r="KS1" s="201"/>
      <c r="KT1" s="201"/>
    </row>
    <row r="2" spans="1:306" s="204" customFormat="1" ht="15.75">
      <c r="A2" s="201"/>
      <c r="B2" s="202"/>
      <c r="C2" s="202"/>
      <c r="D2" s="201"/>
      <c r="E2" s="201"/>
      <c r="F2" s="201"/>
      <c r="G2" s="201"/>
      <c r="H2" s="203"/>
      <c r="I2" s="203"/>
      <c r="J2" s="203"/>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c r="HL2" s="201"/>
      <c r="HM2" s="201"/>
      <c r="HN2" s="201"/>
      <c r="HO2" s="201"/>
      <c r="HP2" s="201"/>
      <c r="HQ2" s="201"/>
      <c r="HR2" s="201"/>
      <c r="HS2" s="201"/>
      <c r="HT2" s="201"/>
      <c r="HU2" s="201"/>
      <c r="HV2" s="201"/>
      <c r="HW2" s="201"/>
      <c r="HX2" s="201"/>
      <c r="HY2" s="201"/>
      <c r="HZ2" s="201"/>
      <c r="IA2" s="201"/>
      <c r="IB2" s="201"/>
      <c r="IC2" s="201"/>
      <c r="ID2" s="201"/>
      <c r="IE2" s="201"/>
      <c r="IF2" s="201"/>
      <c r="IG2" s="201"/>
      <c r="IH2" s="201"/>
      <c r="II2" s="201"/>
      <c r="IJ2" s="201"/>
      <c r="IK2" s="201"/>
      <c r="IL2" s="201"/>
      <c r="IM2" s="201"/>
      <c r="IN2" s="201"/>
      <c r="IO2" s="201"/>
      <c r="IP2" s="201"/>
      <c r="IQ2" s="201"/>
      <c r="IR2" s="201"/>
      <c r="IS2" s="201"/>
      <c r="IT2" s="201"/>
      <c r="IU2" s="201"/>
      <c r="IV2" s="201"/>
      <c r="IW2" s="201"/>
      <c r="IX2" s="201"/>
      <c r="IY2" s="201"/>
      <c r="IZ2" s="201"/>
      <c r="JA2" s="201"/>
      <c r="JB2" s="201"/>
      <c r="JC2" s="201"/>
      <c r="JD2" s="201"/>
      <c r="JE2" s="201"/>
      <c r="JF2" s="201"/>
      <c r="JG2" s="201"/>
      <c r="JH2" s="201"/>
      <c r="JI2" s="201"/>
      <c r="JJ2" s="201"/>
      <c r="JK2" s="201"/>
      <c r="JL2" s="201"/>
      <c r="JM2" s="201"/>
      <c r="JN2" s="201"/>
      <c r="JO2" s="201"/>
      <c r="JP2" s="201"/>
      <c r="JQ2" s="201"/>
      <c r="JR2" s="201"/>
      <c r="JS2" s="201"/>
      <c r="JT2" s="201"/>
      <c r="JU2" s="201"/>
      <c r="JV2" s="201"/>
      <c r="JW2" s="201"/>
      <c r="JX2" s="201"/>
      <c r="JY2" s="201"/>
      <c r="JZ2" s="201"/>
      <c r="KA2" s="201"/>
      <c r="KB2" s="201"/>
      <c r="KC2" s="201"/>
      <c r="KD2" s="201"/>
      <c r="KE2" s="201"/>
      <c r="KF2" s="201"/>
      <c r="KG2" s="201"/>
      <c r="KH2" s="201"/>
      <c r="KI2" s="201"/>
      <c r="KJ2" s="201"/>
      <c r="KK2" s="201"/>
      <c r="KL2" s="201"/>
      <c r="KM2" s="201"/>
      <c r="KN2" s="201"/>
      <c r="KO2" s="201"/>
      <c r="KP2" s="201"/>
      <c r="KQ2" s="201"/>
      <c r="KR2" s="201"/>
      <c r="KS2" s="201"/>
      <c r="KT2" s="201"/>
    </row>
    <row r="3" spans="1:306" ht="258.75" customHeight="1">
      <c r="A3" s="286" t="s">
        <v>389</v>
      </c>
      <c r="B3" s="286"/>
      <c r="C3" s="286"/>
      <c r="D3" s="286"/>
      <c r="E3" s="286"/>
      <c r="F3" s="286"/>
      <c r="G3" s="286"/>
      <c r="H3" s="205"/>
      <c r="I3" s="206"/>
    </row>
    <row r="4" spans="1:306" ht="18.75" customHeight="1">
      <c r="A4" s="210" t="s">
        <v>418</v>
      </c>
      <c r="B4" s="211"/>
      <c r="C4" s="211"/>
      <c r="D4" s="212"/>
      <c r="E4" s="213"/>
      <c r="F4" s="213"/>
      <c r="G4" s="213"/>
      <c r="H4" s="205"/>
      <c r="I4" s="206"/>
    </row>
    <row r="5" spans="1:306">
      <c r="A5" s="214" t="s">
        <v>85</v>
      </c>
      <c r="B5" s="215"/>
      <c r="C5" s="215"/>
      <c r="D5" s="216"/>
      <c r="E5" s="216"/>
      <c r="F5" s="216"/>
      <c r="G5" s="217"/>
      <c r="H5" s="205" t="s">
        <v>275</v>
      </c>
      <c r="I5" s="206"/>
    </row>
    <row r="6" spans="1:306">
      <c r="A6" s="218" t="s">
        <v>289</v>
      </c>
      <c r="B6" s="277"/>
      <c r="C6" s="277"/>
      <c r="D6" s="277"/>
      <c r="E6" s="277"/>
      <c r="F6" s="277"/>
      <c r="G6" s="277"/>
      <c r="H6" s="276" t="s">
        <v>280</v>
      </c>
      <c r="I6" s="276"/>
      <c r="J6" s="276"/>
      <c r="K6" s="276"/>
      <c r="L6" s="276"/>
      <c r="M6" s="276"/>
    </row>
    <row r="7" spans="1:306" ht="15" customHeight="1">
      <c r="A7" s="218" t="s">
        <v>3</v>
      </c>
      <c r="B7" s="316"/>
      <c r="C7" s="316"/>
      <c r="D7" s="316"/>
      <c r="E7" s="316"/>
      <c r="F7" s="316"/>
      <c r="G7" s="316"/>
      <c r="H7" s="276"/>
      <c r="I7" s="276"/>
      <c r="J7" s="276"/>
      <c r="K7" s="276"/>
      <c r="L7" s="276"/>
      <c r="M7" s="276"/>
      <c r="N7" s="219"/>
    </row>
    <row r="8" spans="1:306">
      <c r="A8" s="218" t="s">
        <v>150</v>
      </c>
      <c r="B8" s="93"/>
      <c r="C8" s="220" t="s">
        <v>84</v>
      </c>
      <c r="D8" s="93"/>
      <c r="E8" s="273" t="s">
        <v>146</v>
      </c>
      <c r="F8" s="275"/>
      <c r="G8" s="94"/>
      <c r="H8" s="276"/>
      <c r="I8" s="276"/>
      <c r="J8" s="276"/>
      <c r="K8" s="276"/>
      <c r="L8" s="276"/>
      <c r="M8" s="276"/>
      <c r="N8" s="219"/>
    </row>
    <row r="9" spans="1:306">
      <c r="A9" s="314" t="s">
        <v>361</v>
      </c>
      <c r="B9" s="314"/>
      <c r="C9" s="314"/>
      <c r="D9" s="314"/>
      <c r="E9" s="315"/>
      <c r="F9" s="315"/>
      <c r="G9" s="315"/>
      <c r="H9" s="276"/>
      <c r="I9" s="276"/>
      <c r="J9" s="276"/>
      <c r="K9" s="276"/>
      <c r="L9" s="276"/>
      <c r="M9" s="276"/>
      <c r="N9" s="219"/>
    </row>
    <row r="10" spans="1:306">
      <c r="A10" s="314" t="s">
        <v>362</v>
      </c>
      <c r="B10" s="314"/>
      <c r="C10" s="314"/>
      <c r="D10" s="314"/>
      <c r="E10" s="315"/>
      <c r="F10" s="315"/>
      <c r="G10" s="315"/>
      <c r="H10" s="276"/>
      <c r="I10" s="276"/>
      <c r="J10" s="276"/>
      <c r="K10" s="276"/>
      <c r="L10" s="276"/>
      <c r="M10" s="276"/>
      <c r="N10" s="219"/>
    </row>
    <row r="11" spans="1:306">
      <c r="A11" s="221"/>
      <c r="B11" s="222"/>
      <c r="C11" s="222"/>
      <c r="D11" s="222"/>
      <c r="E11" s="222"/>
      <c r="F11" s="222"/>
      <c r="G11" s="223"/>
      <c r="H11" s="276"/>
      <c r="I11" s="276"/>
      <c r="J11" s="276"/>
      <c r="K11" s="276"/>
      <c r="L11" s="276"/>
      <c r="M11" s="276"/>
      <c r="N11" s="219"/>
    </row>
    <row r="12" spans="1:306" s="99" customFormat="1">
      <c r="A12" s="218" t="s">
        <v>4</v>
      </c>
      <c r="B12" s="317"/>
      <c r="C12" s="318"/>
      <c r="D12" s="318"/>
      <c r="E12" s="318"/>
      <c r="F12" s="318"/>
      <c r="G12" s="319"/>
      <c r="H12" s="276"/>
      <c r="I12" s="276"/>
      <c r="J12" s="276"/>
      <c r="K12" s="276"/>
      <c r="L12" s="276"/>
      <c r="M12" s="276"/>
      <c r="N12" s="219"/>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8"/>
      <c r="JW12" s="98"/>
      <c r="JX12" s="98"/>
      <c r="JY12" s="98"/>
      <c r="JZ12" s="98"/>
      <c r="KA12" s="98"/>
      <c r="KB12" s="98"/>
      <c r="KC12" s="98"/>
      <c r="KD12" s="98"/>
      <c r="KE12" s="98"/>
      <c r="KF12" s="98"/>
      <c r="KG12" s="98"/>
      <c r="KH12" s="98"/>
      <c r="KI12" s="98"/>
      <c r="KJ12" s="98"/>
      <c r="KK12" s="98"/>
      <c r="KL12" s="98"/>
      <c r="KM12" s="98"/>
      <c r="KN12" s="98"/>
      <c r="KO12" s="98"/>
      <c r="KP12" s="98"/>
      <c r="KQ12" s="98"/>
      <c r="KR12" s="98"/>
      <c r="KS12" s="98"/>
      <c r="KT12" s="98"/>
    </row>
    <row r="13" spans="1:306">
      <c r="A13" s="218" t="s">
        <v>1</v>
      </c>
      <c r="B13" s="277"/>
      <c r="C13" s="277"/>
      <c r="D13" s="277"/>
      <c r="E13" s="277"/>
      <c r="F13" s="277"/>
      <c r="G13" s="277"/>
      <c r="H13" s="276"/>
      <c r="I13" s="276"/>
      <c r="J13" s="276"/>
      <c r="K13" s="276"/>
      <c r="L13" s="276"/>
      <c r="M13" s="276"/>
      <c r="N13" s="219"/>
    </row>
    <row r="14" spans="1:306">
      <c r="A14" s="273" t="s">
        <v>147</v>
      </c>
      <c r="B14" s="275"/>
      <c r="C14" s="93"/>
      <c r="D14" s="273" t="s">
        <v>148</v>
      </c>
      <c r="E14" s="275"/>
      <c r="F14" s="320"/>
      <c r="G14" s="321"/>
      <c r="H14" s="276"/>
      <c r="I14" s="276"/>
      <c r="J14" s="276"/>
      <c r="K14" s="276"/>
      <c r="L14" s="276"/>
      <c r="M14" s="276"/>
      <c r="N14" s="219"/>
    </row>
    <row r="15" spans="1:306">
      <c r="A15" s="273" t="s">
        <v>290</v>
      </c>
      <c r="B15" s="274"/>
      <c r="C15" s="275"/>
      <c r="D15" s="131"/>
      <c r="E15" s="224"/>
      <c r="F15" s="225"/>
      <c r="G15" s="226"/>
      <c r="H15" s="276"/>
      <c r="I15" s="276"/>
      <c r="J15" s="276"/>
      <c r="K15" s="276"/>
      <c r="L15" s="276"/>
      <c r="M15" s="276"/>
      <c r="N15" s="219"/>
    </row>
    <row r="16" spans="1:306">
      <c r="H16" s="208"/>
      <c r="I16" s="208"/>
      <c r="J16" s="208"/>
      <c r="N16" s="219"/>
    </row>
    <row r="17" spans="1:13" ht="9.75" customHeight="1">
      <c r="A17" s="229"/>
      <c r="B17" s="230"/>
      <c r="C17" s="230"/>
      <c r="D17" s="231"/>
      <c r="E17" s="231"/>
      <c r="F17" s="231"/>
      <c r="G17" s="229"/>
    </row>
    <row r="18" spans="1:13">
      <c r="A18" s="232" t="s">
        <v>87</v>
      </c>
      <c r="H18" s="272" t="s">
        <v>271</v>
      </c>
      <c r="I18" s="272"/>
      <c r="J18" s="272"/>
      <c r="K18" s="272"/>
      <c r="L18" s="272"/>
      <c r="M18" s="272"/>
    </row>
    <row r="19" spans="1:13">
      <c r="A19" s="233" t="s">
        <v>88</v>
      </c>
      <c r="H19" s="271" t="s">
        <v>272</v>
      </c>
      <c r="I19" s="271"/>
      <c r="J19" s="271"/>
      <c r="K19" s="271"/>
      <c r="L19" s="271"/>
      <c r="M19" s="271"/>
    </row>
    <row r="20" spans="1:13" ht="15" customHeight="1">
      <c r="A20" s="233"/>
      <c r="H20" s="271"/>
      <c r="I20" s="271"/>
      <c r="J20" s="271"/>
      <c r="K20" s="271"/>
      <c r="L20" s="271"/>
      <c r="M20" s="271"/>
    </row>
    <row r="21" spans="1:13">
      <c r="A21" s="310" t="s">
        <v>164</v>
      </c>
      <c r="B21" s="310"/>
      <c r="C21" s="310"/>
      <c r="D21" s="310"/>
      <c r="E21" s="234" t="s">
        <v>136</v>
      </c>
      <c r="F21" s="235"/>
      <c r="G21" s="228"/>
      <c r="H21" s="271"/>
      <c r="I21" s="271"/>
      <c r="J21" s="271"/>
      <c r="K21" s="271"/>
      <c r="L21" s="271"/>
      <c r="M21" s="271"/>
    </row>
    <row r="22" spans="1:13">
      <c r="A22" s="278" t="s">
        <v>261</v>
      </c>
      <c r="B22" s="279"/>
      <c r="C22" s="279"/>
      <c r="D22" s="280"/>
      <c r="E22" s="95"/>
      <c r="F22" s="235"/>
      <c r="G22" s="228"/>
      <c r="H22" s="236"/>
      <c r="I22" s="236"/>
      <c r="J22" s="236"/>
      <c r="K22" s="236"/>
      <c r="L22" s="236"/>
      <c r="M22" s="236"/>
    </row>
    <row r="23" spans="1:13" ht="15" customHeight="1">
      <c r="A23" s="278" t="s">
        <v>165</v>
      </c>
      <c r="B23" s="279"/>
      <c r="C23" s="279"/>
      <c r="D23" s="280"/>
      <c r="E23" s="95"/>
      <c r="F23" s="235"/>
      <c r="G23" s="228"/>
      <c r="H23" s="236"/>
      <c r="I23" s="236"/>
      <c r="J23" s="236"/>
      <c r="K23" s="236"/>
      <c r="L23" s="236"/>
      <c r="M23" s="236"/>
    </row>
    <row r="24" spans="1:13" ht="15" customHeight="1">
      <c r="A24" s="278" t="s">
        <v>166</v>
      </c>
      <c r="B24" s="279"/>
      <c r="C24" s="279"/>
      <c r="D24" s="280"/>
      <c r="E24" s="95"/>
      <c r="F24" s="235"/>
      <c r="G24" s="228"/>
      <c r="H24" s="236"/>
      <c r="I24" s="236"/>
      <c r="J24" s="236"/>
      <c r="K24" s="236"/>
      <c r="L24" s="236"/>
      <c r="M24" s="236"/>
    </row>
    <row r="25" spans="1:13" ht="15" customHeight="1">
      <c r="A25" s="278" t="s">
        <v>167</v>
      </c>
      <c r="B25" s="279"/>
      <c r="C25" s="279"/>
      <c r="D25" s="280"/>
      <c r="E25" s="95"/>
      <c r="F25" s="235"/>
      <c r="G25" s="228"/>
    </row>
    <row r="26" spans="1:13" ht="15" customHeight="1">
      <c r="A26" s="278" t="s">
        <v>168</v>
      </c>
      <c r="B26" s="279"/>
      <c r="C26" s="279"/>
      <c r="D26" s="280"/>
      <c r="E26" s="95"/>
      <c r="F26" s="235"/>
      <c r="G26" s="228"/>
    </row>
    <row r="27" spans="1:13" ht="15" customHeight="1">
      <c r="A27" s="237"/>
      <c r="B27" s="237"/>
      <c r="C27" s="237"/>
      <c r="D27" s="237"/>
      <c r="E27" s="99"/>
      <c r="F27" s="235"/>
      <c r="G27" s="228"/>
    </row>
    <row r="28" spans="1:13" ht="15" customHeight="1">
      <c r="A28" s="284" t="s">
        <v>169</v>
      </c>
      <c r="B28" s="284"/>
      <c r="C28" s="284"/>
      <c r="D28" s="284"/>
      <c r="E28" s="106" t="s">
        <v>171</v>
      </c>
      <c r="F28" s="235"/>
      <c r="G28" s="228"/>
    </row>
    <row r="29" spans="1:13" ht="15" customHeight="1">
      <c r="A29" s="278" t="s">
        <v>170</v>
      </c>
      <c r="B29" s="279"/>
      <c r="C29" s="279"/>
      <c r="D29" s="280"/>
      <c r="E29" s="134"/>
      <c r="F29" s="235"/>
      <c r="G29" s="228"/>
      <c r="H29" s="271" t="s">
        <v>388</v>
      </c>
      <c r="I29" s="271"/>
      <c r="J29" s="271"/>
      <c r="K29" s="271"/>
      <c r="L29" s="271"/>
      <c r="M29" s="271"/>
    </row>
    <row r="30" spans="1:13" ht="15" customHeight="1">
      <c r="A30" s="237"/>
      <c r="B30" s="237"/>
      <c r="C30" s="237"/>
      <c r="D30" s="237"/>
      <c r="E30" s="99"/>
      <c r="F30" s="235"/>
      <c r="G30" s="228"/>
      <c r="H30" s="271"/>
      <c r="I30" s="271"/>
      <c r="J30" s="271"/>
      <c r="K30" s="271"/>
      <c r="L30" s="271"/>
      <c r="M30" s="271"/>
    </row>
    <row r="31" spans="1:13" ht="15" customHeight="1">
      <c r="A31" s="284" t="s">
        <v>172</v>
      </c>
      <c r="B31" s="284"/>
      <c r="C31" s="284"/>
      <c r="D31" s="284"/>
      <c r="E31" s="106" t="s">
        <v>171</v>
      </c>
      <c r="F31" s="235"/>
      <c r="G31" s="228"/>
      <c r="H31" s="271"/>
      <c r="I31" s="271"/>
      <c r="J31" s="271"/>
      <c r="K31" s="271"/>
      <c r="L31" s="271"/>
      <c r="M31" s="271"/>
    </row>
    <row r="32" spans="1:13" ht="15" customHeight="1">
      <c r="A32" s="278" t="s">
        <v>173</v>
      </c>
      <c r="B32" s="279"/>
      <c r="C32" s="279"/>
      <c r="D32" s="280"/>
      <c r="E32" s="135"/>
      <c r="F32" s="235"/>
      <c r="G32" s="228"/>
      <c r="H32" s="271"/>
      <c r="I32" s="271"/>
      <c r="J32" s="271"/>
      <c r="K32" s="271"/>
      <c r="L32" s="271"/>
      <c r="M32" s="271"/>
    </row>
    <row r="33" spans="1:13" ht="15" customHeight="1">
      <c r="A33" s="278" t="s">
        <v>174</v>
      </c>
      <c r="B33" s="279"/>
      <c r="C33" s="279"/>
      <c r="D33" s="280"/>
      <c r="E33" s="135"/>
      <c r="F33" s="235"/>
      <c r="G33" s="228"/>
      <c r="H33" s="271"/>
      <c r="I33" s="271"/>
      <c r="J33" s="271"/>
      <c r="K33" s="271"/>
      <c r="L33" s="271"/>
      <c r="M33" s="271"/>
    </row>
    <row r="34" spans="1:13" ht="15" customHeight="1">
      <c r="A34" s="278" t="s">
        <v>175</v>
      </c>
      <c r="B34" s="279"/>
      <c r="C34" s="279"/>
      <c r="D34" s="280"/>
      <c r="E34" s="135"/>
      <c r="F34" s="235"/>
      <c r="G34" s="228"/>
      <c r="H34" s="271"/>
      <c r="I34" s="271"/>
      <c r="J34" s="271"/>
      <c r="K34" s="271"/>
      <c r="L34" s="271"/>
      <c r="M34" s="271"/>
    </row>
    <row r="35" spans="1:13" ht="15" customHeight="1">
      <c r="A35" s="278" t="s">
        <v>176</v>
      </c>
      <c r="B35" s="279"/>
      <c r="C35" s="279"/>
      <c r="D35" s="280"/>
      <c r="E35" s="135"/>
      <c r="F35" s="235"/>
      <c r="G35" s="228"/>
      <c r="H35" s="271"/>
      <c r="I35" s="271"/>
      <c r="J35" s="271"/>
      <c r="K35" s="271"/>
      <c r="L35" s="271"/>
      <c r="M35" s="271"/>
    </row>
    <row r="36" spans="1:13" ht="15" customHeight="1">
      <c r="A36" s="237"/>
      <c r="B36" s="237"/>
      <c r="C36" s="237"/>
      <c r="D36" s="237"/>
      <c r="E36" s="99"/>
      <c r="F36" s="235"/>
      <c r="G36" s="228"/>
    </row>
    <row r="37" spans="1:13">
      <c r="A37" s="284" t="s">
        <v>98</v>
      </c>
      <c r="B37" s="284"/>
      <c r="C37" s="284"/>
      <c r="D37" s="284"/>
      <c r="E37" s="239" t="s">
        <v>137</v>
      </c>
      <c r="F37" s="235"/>
      <c r="G37" s="228"/>
    </row>
    <row r="38" spans="1:13">
      <c r="A38" s="311" t="s">
        <v>99</v>
      </c>
      <c r="B38" s="312"/>
      <c r="C38" s="312"/>
      <c r="D38" s="313"/>
      <c r="E38" s="95"/>
      <c r="F38" s="235"/>
      <c r="G38" s="228"/>
    </row>
    <row r="39" spans="1:13">
      <c r="D39" s="227"/>
      <c r="E39" s="235"/>
      <c r="F39" s="235"/>
      <c r="G39" s="228"/>
    </row>
    <row r="40" spans="1:13">
      <c r="A40" s="284" t="s">
        <v>100</v>
      </c>
      <c r="B40" s="284"/>
      <c r="C40" s="284"/>
      <c r="D40" s="284"/>
      <c r="E40" s="239" t="s">
        <v>137</v>
      </c>
      <c r="F40" s="235"/>
      <c r="G40" s="228"/>
    </row>
    <row r="41" spans="1:13">
      <c r="A41" s="278" t="s">
        <v>154</v>
      </c>
      <c r="B41" s="279"/>
      <c r="C41" s="279"/>
      <c r="D41" s="280"/>
      <c r="E41" s="95"/>
      <c r="F41" s="235"/>
      <c r="G41" s="228"/>
    </row>
    <row r="42" spans="1:13">
      <c r="A42" s="278" t="s">
        <v>155</v>
      </c>
      <c r="B42" s="279"/>
      <c r="C42" s="279"/>
      <c r="D42" s="280"/>
      <c r="E42" s="95"/>
      <c r="F42" s="235"/>
      <c r="G42" s="228"/>
    </row>
    <row r="43" spans="1:13">
      <c r="A43" s="278" t="s">
        <v>156</v>
      </c>
      <c r="B43" s="279"/>
      <c r="C43" s="279"/>
      <c r="D43" s="280"/>
      <c r="E43" s="95"/>
      <c r="F43" s="235"/>
      <c r="G43" s="228"/>
    </row>
    <row r="44" spans="1:13">
      <c r="A44" s="278" t="s">
        <v>157</v>
      </c>
      <c r="B44" s="279"/>
      <c r="C44" s="279"/>
      <c r="D44" s="280"/>
      <c r="E44" s="95"/>
      <c r="F44" s="235"/>
      <c r="G44" s="228"/>
    </row>
    <row r="45" spans="1:13">
      <c r="D45" s="227"/>
      <c r="E45" s="235"/>
      <c r="F45" s="235"/>
      <c r="G45" s="228"/>
    </row>
    <row r="46" spans="1:13">
      <c r="A46" s="284" t="s">
        <v>89</v>
      </c>
      <c r="B46" s="284"/>
      <c r="C46" s="284"/>
      <c r="D46" s="284"/>
      <c r="E46" s="234" t="s">
        <v>91</v>
      </c>
      <c r="F46" s="234" t="s">
        <v>90</v>
      </c>
      <c r="G46" s="228"/>
      <c r="H46" s="271" t="s">
        <v>276</v>
      </c>
      <c r="I46" s="271"/>
      <c r="J46" s="271"/>
      <c r="K46" s="271"/>
      <c r="L46" s="271"/>
      <c r="M46" s="271"/>
    </row>
    <row r="47" spans="1:13" ht="15" customHeight="1">
      <c r="A47" s="278" t="s">
        <v>94</v>
      </c>
      <c r="B47" s="279"/>
      <c r="C47" s="279"/>
      <c r="D47" s="280"/>
      <c r="E47" s="95"/>
      <c r="F47" s="95"/>
      <c r="G47" s="228"/>
      <c r="H47" s="271"/>
      <c r="I47" s="271"/>
      <c r="J47" s="271"/>
      <c r="K47" s="271"/>
      <c r="L47" s="271"/>
      <c r="M47" s="271"/>
    </row>
    <row r="48" spans="1:13" ht="15" customHeight="1">
      <c r="A48" s="278" t="s">
        <v>95</v>
      </c>
      <c r="B48" s="279"/>
      <c r="C48" s="279"/>
      <c r="D48" s="280"/>
      <c r="E48" s="95"/>
      <c r="F48" s="95"/>
      <c r="G48" s="228"/>
      <c r="H48" s="271"/>
      <c r="I48" s="271"/>
      <c r="J48" s="271"/>
      <c r="K48" s="271"/>
      <c r="L48" s="271"/>
      <c r="M48" s="271"/>
    </row>
    <row r="49" spans="1:13">
      <c r="A49" s="278" t="s">
        <v>92</v>
      </c>
      <c r="B49" s="279"/>
      <c r="C49" s="279"/>
      <c r="D49" s="280"/>
      <c r="E49" s="95"/>
      <c r="F49" s="240"/>
      <c r="G49" s="228"/>
      <c r="H49" s="271"/>
      <c r="I49" s="271"/>
      <c r="J49" s="271"/>
      <c r="K49" s="271"/>
      <c r="L49" s="271"/>
      <c r="M49" s="271"/>
    </row>
    <row r="50" spans="1:13" ht="15" customHeight="1">
      <c r="A50" s="278" t="s">
        <v>93</v>
      </c>
      <c r="B50" s="279"/>
      <c r="C50" s="279"/>
      <c r="D50" s="280"/>
      <c r="E50" s="95"/>
      <c r="F50" s="240"/>
      <c r="G50" s="228"/>
      <c r="H50" s="271"/>
      <c r="I50" s="271"/>
      <c r="J50" s="271"/>
      <c r="K50" s="271"/>
      <c r="L50" s="271"/>
      <c r="M50" s="271"/>
    </row>
    <row r="51" spans="1:13">
      <c r="A51" s="278" t="s">
        <v>96</v>
      </c>
      <c r="B51" s="279"/>
      <c r="C51" s="279"/>
      <c r="D51" s="280"/>
      <c r="E51" s="95"/>
      <c r="F51" s="95"/>
      <c r="G51" s="228"/>
      <c r="H51" s="271"/>
      <c r="I51" s="271"/>
      <c r="J51" s="271"/>
      <c r="K51" s="271"/>
      <c r="L51" s="271"/>
      <c r="M51" s="271"/>
    </row>
    <row r="52" spans="1:13">
      <c r="D52" s="227"/>
      <c r="E52" s="235"/>
      <c r="F52" s="235"/>
      <c r="G52" s="228"/>
    </row>
    <row r="53" spans="1:13" ht="33" customHeight="1">
      <c r="A53" s="285" t="s">
        <v>97</v>
      </c>
      <c r="B53" s="285"/>
      <c r="C53" s="285"/>
      <c r="D53" s="285"/>
      <c r="E53" s="241" t="s">
        <v>91</v>
      </c>
      <c r="F53" s="241" t="s">
        <v>90</v>
      </c>
      <c r="G53" s="228"/>
      <c r="H53" s="271" t="s">
        <v>277</v>
      </c>
      <c r="I53" s="271"/>
      <c r="J53" s="271"/>
      <c r="K53" s="271"/>
      <c r="L53" s="271"/>
      <c r="M53" s="271"/>
    </row>
    <row r="54" spans="1:13" ht="15" customHeight="1">
      <c r="A54" s="278" t="s">
        <v>101</v>
      </c>
      <c r="B54" s="279"/>
      <c r="C54" s="279"/>
      <c r="D54" s="280"/>
      <c r="E54" s="95"/>
      <c r="F54" s="95"/>
      <c r="G54" s="228"/>
      <c r="H54" s="271"/>
      <c r="I54" s="271"/>
      <c r="J54" s="271"/>
      <c r="K54" s="271"/>
      <c r="L54" s="271"/>
      <c r="M54" s="271"/>
    </row>
    <row r="55" spans="1:13">
      <c r="A55" s="278" t="s">
        <v>92</v>
      </c>
      <c r="B55" s="279"/>
      <c r="C55" s="279"/>
      <c r="D55" s="280"/>
      <c r="E55" s="95"/>
      <c r="F55" s="240"/>
      <c r="G55" s="228"/>
      <c r="H55" s="271"/>
      <c r="I55" s="271"/>
      <c r="J55" s="271"/>
      <c r="K55" s="271"/>
      <c r="L55" s="271"/>
      <c r="M55" s="271"/>
    </row>
    <row r="56" spans="1:13" ht="15" customHeight="1">
      <c r="A56" s="278" t="s">
        <v>93</v>
      </c>
      <c r="B56" s="279"/>
      <c r="C56" s="279"/>
      <c r="D56" s="280"/>
      <c r="E56" s="95"/>
      <c r="F56" s="240"/>
      <c r="G56" s="228"/>
      <c r="H56" s="271"/>
      <c r="I56" s="271"/>
      <c r="J56" s="271"/>
      <c r="K56" s="271"/>
      <c r="L56" s="271"/>
      <c r="M56" s="271"/>
    </row>
    <row r="57" spans="1:13">
      <c r="A57" s="278" t="s">
        <v>96</v>
      </c>
      <c r="B57" s="279"/>
      <c r="C57" s="279"/>
      <c r="D57" s="280"/>
      <c r="E57" s="95"/>
      <c r="F57" s="95"/>
      <c r="G57" s="228"/>
      <c r="H57" s="271"/>
      <c r="I57" s="271"/>
      <c r="J57" s="271"/>
      <c r="K57" s="271"/>
      <c r="L57" s="271"/>
      <c r="M57" s="271"/>
    </row>
    <row r="58" spans="1:13">
      <c r="A58" s="278" t="s">
        <v>295</v>
      </c>
      <c r="B58" s="279"/>
      <c r="C58" s="279"/>
      <c r="D58" s="280"/>
      <c r="E58" s="95"/>
      <c r="F58" s="95"/>
      <c r="G58" s="228"/>
      <c r="H58" s="271"/>
      <c r="I58" s="271"/>
      <c r="J58" s="271"/>
      <c r="K58" s="271"/>
      <c r="L58" s="271"/>
      <c r="M58" s="271"/>
    </row>
    <row r="59" spans="1:13" ht="15" customHeight="1">
      <c r="A59" s="278" t="s">
        <v>102</v>
      </c>
      <c r="B59" s="279"/>
      <c r="C59" s="279"/>
      <c r="D59" s="280"/>
      <c r="E59" s="95"/>
      <c r="F59" s="95"/>
      <c r="G59" s="228"/>
      <c r="H59" s="271"/>
      <c r="I59" s="271"/>
      <c r="J59" s="271"/>
      <c r="K59" s="271"/>
      <c r="L59" s="271"/>
      <c r="M59" s="271"/>
    </row>
    <row r="60" spans="1:13">
      <c r="D60" s="227"/>
      <c r="G60" s="228"/>
      <c r="H60" s="236"/>
      <c r="I60" s="236"/>
      <c r="J60" s="236"/>
      <c r="K60" s="236"/>
      <c r="L60" s="236"/>
      <c r="M60" s="236"/>
    </row>
    <row r="61" spans="1:13" ht="45" customHeight="1">
      <c r="A61" s="285" t="s">
        <v>103</v>
      </c>
      <c r="B61" s="285"/>
      <c r="C61" s="285"/>
      <c r="D61" s="285"/>
      <c r="E61" s="238" t="s">
        <v>273</v>
      </c>
      <c r="F61" s="238" t="s">
        <v>274</v>
      </c>
      <c r="G61" s="238" t="s">
        <v>140</v>
      </c>
      <c r="H61" s="236"/>
      <c r="I61" s="236"/>
      <c r="J61" s="236"/>
      <c r="K61" s="236"/>
      <c r="L61" s="236"/>
      <c r="M61" s="236"/>
    </row>
    <row r="62" spans="1:13" ht="30.75" customHeight="1">
      <c r="A62" s="278" t="s">
        <v>105</v>
      </c>
      <c r="B62" s="279"/>
      <c r="C62" s="279"/>
      <c r="D62" s="280"/>
      <c r="E62" s="95"/>
      <c r="F62" s="95"/>
      <c r="G62" s="95"/>
    </row>
    <row r="63" spans="1:13">
      <c r="A63" s="278" t="s">
        <v>106</v>
      </c>
      <c r="B63" s="279"/>
      <c r="C63" s="279"/>
      <c r="D63" s="280"/>
      <c r="E63" s="95"/>
      <c r="F63" s="95"/>
      <c r="G63" s="95"/>
    </row>
    <row r="64" spans="1:13" ht="32.25" customHeight="1">
      <c r="A64" s="278" t="s">
        <v>107</v>
      </c>
      <c r="B64" s="279"/>
      <c r="C64" s="279"/>
      <c r="D64" s="280"/>
      <c r="E64" s="95"/>
      <c r="F64" s="95"/>
      <c r="G64" s="95"/>
    </row>
    <row r="65" spans="1:13" ht="15" customHeight="1">
      <c r="A65" s="278" t="s">
        <v>104</v>
      </c>
      <c r="B65" s="279"/>
      <c r="C65" s="279"/>
      <c r="D65" s="280"/>
      <c r="E65" s="95"/>
      <c r="F65" s="95"/>
      <c r="G65" s="95"/>
    </row>
    <row r="66" spans="1:13" ht="30.75" customHeight="1">
      <c r="A66" s="281" t="s">
        <v>127</v>
      </c>
      <c r="B66" s="282"/>
      <c r="C66" s="282"/>
      <c r="D66" s="283"/>
      <c r="E66" s="95"/>
      <c r="F66" s="95"/>
      <c r="G66" s="95"/>
    </row>
    <row r="67" spans="1:13">
      <c r="D67" s="227"/>
      <c r="E67" s="235"/>
      <c r="F67" s="235"/>
      <c r="G67" s="235"/>
    </row>
    <row r="68" spans="1:13">
      <c r="A68" s="284" t="s">
        <v>108</v>
      </c>
      <c r="B68" s="284"/>
      <c r="C68" s="284"/>
      <c r="D68" s="284"/>
      <c r="E68" s="234" t="s">
        <v>91</v>
      </c>
      <c r="F68" s="234" t="s">
        <v>90</v>
      </c>
      <c r="G68" s="235"/>
      <c r="H68" s="271" t="s">
        <v>278</v>
      </c>
      <c r="I68" s="271"/>
      <c r="J68" s="271"/>
      <c r="K68" s="271"/>
      <c r="L68" s="271"/>
      <c r="M68" s="271"/>
    </row>
    <row r="69" spans="1:13">
      <c r="A69" s="278" t="s">
        <v>109</v>
      </c>
      <c r="B69" s="279"/>
      <c r="C69" s="279"/>
      <c r="D69" s="280"/>
      <c r="E69" s="95"/>
      <c r="F69" s="95"/>
      <c r="G69" s="242"/>
      <c r="H69" s="271"/>
      <c r="I69" s="271"/>
      <c r="J69" s="271"/>
      <c r="K69" s="271"/>
      <c r="L69" s="271"/>
      <c r="M69" s="271"/>
    </row>
    <row r="70" spans="1:13">
      <c r="A70" s="278" t="s">
        <v>110</v>
      </c>
      <c r="B70" s="279"/>
      <c r="C70" s="279"/>
      <c r="D70" s="280"/>
      <c r="E70" s="95"/>
      <c r="F70" s="95"/>
      <c r="G70" s="242"/>
      <c r="H70" s="271"/>
      <c r="I70" s="271"/>
      <c r="J70" s="271"/>
      <c r="K70" s="271"/>
      <c r="L70" s="271"/>
      <c r="M70" s="271"/>
    </row>
    <row r="71" spans="1:13" ht="15" customHeight="1">
      <c r="A71" s="278" t="s">
        <v>111</v>
      </c>
      <c r="B71" s="279"/>
      <c r="C71" s="279"/>
      <c r="D71" s="280"/>
      <c r="E71" s="95"/>
      <c r="F71" s="95"/>
      <c r="G71" s="242"/>
      <c r="H71" s="271"/>
      <c r="I71" s="271"/>
      <c r="J71" s="271"/>
      <c r="K71" s="271"/>
      <c r="L71" s="271"/>
      <c r="M71" s="271"/>
    </row>
    <row r="72" spans="1:13" ht="15" customHeight="1">
      <c r="A72" s="278" t="s">
        <v>95</v>
      </c>
      <c r="B72" s="279"/>
      <c r="C72" s="279"/>
      <c r="D72" s="280"/>
      <c r="E72" s="95"/>
      <c r="F72" s="95"/>
      <c r="G72" s="242"/>
      <c r="H72" s="271"/>
      <c r="I72" s="271"/>
      <c r="J72" s="271"/>
      <c r="K72" s="271"/>
      <c r="L72" s="271"/>
      <c r="M72" s="271"/>
    </row>
    <row r="73" spans="1:13">
      <c r="A73" s="278" t="s">
        <v>112</v>
      </c>
      <c r="B73" s="279"/>
      <c r="C73" s="279"/>
      <c r="D73" s="280"/>
      <c r="E73" s="95"/>
      <c r="F73" s="95"/>
      <c r="G73" s="242"/>
      <c r="H73" s="271"/>
      <c r="I73" s="271"/>
      <c r="J73" s="271"/>
      <c r="K73" s="271"/>
      <c r="L73" s="271"/>
      <c r="M73" s="271"/>
    </row>
    <row r="74" spans="1:13">
      <c r="D74" s="227"/>
      <c r="E74" s="242"/>
      <c r="F74" s="242"/>
      <c r="G74" s="242"/>
    </row>
    <row r="75" spans="1:13">
      <c r="A75" s="284" t="s">
        <v>113</v>
      </c>
      <c r="B75" s="284"/>
      <c r="C75" s="284"/>
      <c r="D75" s="284"/>
      <c r="E75" s="243" t="s">
        <v>91</v>
      </c>
      <c r="F75" s="243" t="s">
        <v>90</v>
      </c>
      <c r="G75" s="242"/>
      <c r="H75" s="271" t="s">
        <v>279</v>
      </c>
      <c r="I75" s="271"/>
      <c r="J75" s="271"/>
      <c r="K75" s="271"/>
      <c r="L75" s="271"/>
      <c r="M75" s="271"/>
    </row>
    <row r="76" spans="1:13" ht="15" customHeight="1">
      <c r="A76" s="278" t="s">
        <v>114</v>
      </c>
      <c r="B76" s="279"/>
      <c r="C76" s="279"/>
      <c r="D76" s="280"/>
      <c r="E76" s="95"/>
      <c r="F76" s="95"/>
      <c r="G76" s="242"/>
      <c r="H76" s="271"/>
      <c r="I76" s="271"/>
      <c r="J76" s="271"/>
      <c r="K76" s="271"/>
      <c r="L76" s="271"/>
      <c r="M76" s="271"/>
    </row>
    <row r="77" spans="1:13" ht="15" customHeight="1">
      <c r="A77" s="278" t="s">
        <v>95</v>
      </c>
      <c r="B77" s="279"/>
      <c r="C77" s="279"/>
      <c r="D77" s="280"/>
      <c r="E77" s="95"/>
      <c r="F77" s="95"/>
      <c r="G77" s="242"/>
      <c r="H77" s="271"/>
      <c r="I77" s="271"/>
      <c r="J77" s="271"/>
      <c r="K77" s="271"/>
      <c r="L77" s="271"/>
      <c r="M77" s="271"/>
    </row>
    <row r="78" spans="1:13">
      <c r="A78" s="278" t="s">
        <v>115</v>
      </c>
      <c r="B78" s="279"/>
      <c r="C78" s="279"/>
      <c r="D78" s="280"/>
      <c r="E78" s="95"/>
      <c r="F78" s="244"/>
      <c r="G78" s="242"/>
      <c r="H78" s="271"/>
      <c r="I78" s="271"/>
      <c r="J78" s="271"/>
      <c r="K78" s="271"/>
      <c r="L78" s="271"/>
      <c r="M78" s="271"/>
    </row>
    <row r="79" spans="1:13" ht="15" customHeight="1">
      <c r="A79" s="278" t="s">
        <v>116</v>
      </c>
      <c r="B79" s="279"/>
      <c r="C79" s="279"/>
      <c r="D79" s="280"/>
      <c r="E79" s="95"/>
      <c r="F79" s="95"/>
      <c r="G79" s="242"/>
      <c r="H79" s="271"/>
      <c r="I79" s="271"/>
      <c r="J79" s="271"/>
      <c r="K79" s="271"/>
      <c r="L79" s="271"/>
      <c r="M79" s="271"/>
    </row>
    <row r="80" spans="1:13" ht="15" customHeight="1">
      <c r="A80" s="278" t="s">
        <v>117</v>
      </c>
      <c r="B80" s="279"/>
      <c r="C80" s="279"/>
      <c r="D80" s="280"/>
      <c r="E80" s="95"/>
      <c r="F80" s="95"/>
      <c r="G80" s="242"/>
      <c r="H80" s="271"/>
      <c r="I80" s="271"/>
      <c r="J80" s="271"/>
      <c r="K80" s="271"/>
      <c r="L80" s="271"/>
      <c r="M80" s="271"/>
    </row>
    <row r="81" spans="1:7">
      <c r="D81" s="227"/>
      <c r="E81" s="242"/>
      <c r="F81" s="242"/>
      <c r="G81" s="242"/>
    </row>
    <row r="82" spans="1:7">
      <c r="A82" s="284" t="s">
        <v>118</v>
      </c>
      <c r="B82" s="284"/>
      <c r="C82" s="284"/>
      <c r="D82" s="284"/>
      <c r="E82" s="243" t="s">
        <v>119</v>
      </c>
      <c r="F82" s="243" t="s">
        <v>90</v>
      </c>
      <c r="G82" s="243" t="s">
        <v>91</v>
      </c>
    </row>
    <row r="83" spans="1:7">
      <c r="A83" s="278" t="s">
        <v>120</v>
      </c>
      <c r="B83" s="279"/>
      <c r="C83" s="279"/>
      <c r="D83" s="280"/>
      <c r="E83" s="95"/>
      <c r="F83" s="244"/>
      <c r="G83" s="244"/>
    </row>
    <row r="84" spans="1:7">
      <c r="A84" s="278" t="s">
        <v>121</v>
      </c>
      <c r="B84" s="279"/>
      <c r="C84" s="279"/>
      <c r="D84" s="280"/>
      <c r="E84" s="95"/>
      <c r="F84" s="244"/>
      <c r="G84" s="244"/>
    </row>
    <row r="85" spans="1:7">
      <c r="A85" s="278" t="s">
        <v>122</v>
      </c>
      <c r="B85" s="279"/>
      <c r="C85" s="279"/>
      <c r="D85" s="280"/>
      <c r="E85" s="95"/>
      <c r="F85" s="244"/>
      <c r="G85" s="244"/>
    </row>
    <row r="86" spans="1:7">
      <c r="A86" s="278" t="s">
        <v>123</v>
      </c>
      <c r="B86" s="279"/>
      <c r="C86" s="279"/>
      <c r="D86" s="280"/>
      <c r="E86" s="95"/>
      <c r="F86" s="244"/>
      <c r="G86" s="244"/>
    </row>
    <row r="87" spans="1:7">
      <c r="A87" s="278" t="s">
        <v>124</v>
      </c>
      <c r="B87" s="279"/>
      <c r="C87" s="279"/>
      <c r="D87" s="280"/>
      <c r="E87" s="95"/>
      <c r="F87" s="244"/>
      <c r="G87" s="244"/>
    </row>
    <row r="88" spans="1:7" ht="15" customHeight="1">
      <c r="A88" s="278" t="s">
        <v>125</v>
      </c>
      <c r="B88" s="279"/>
      <c r="C88" s="279"/>
      <c r="D88" s="280"/>
      <c r="E88" s="95"/>
      <c r="F88" s="244"/>
      <c r="G88" s="244"/>
    </row>
    <row r="89" spans="1:7" ht="15" customHeight="1">
      <c r="A89" s="278" t="s">
        <v>95</v>
      </c>
      <c r="B89" s="279"/>
      <c r="C89" s="279"/>
      <c r="D89" s="280"/>
      <c r="E89" s="95"/>
      <c r="F89" s="244"/>
      <c r="G89" s="244"/>
    </row>
    <row r="90" spans="1:7">
      <c r="A90" s="278" t="s">
        <v>112</v>
      </c>
      <c r="B90" s="279"/>
      <c r="C90" s="279"/>
      <c r="D90" s="280"/>
      <c r="E90" s="95"/>
      <c r="F90" s="95"/>
      <c r="G90" s="95"/>
    </row>
    <row r="91" spans="1:7">
      <c r="D91" s="227"/>
      <c r="E91" s="235"/>
      <c r="F91" s="235"/>
      <c r="G91" s="235"/>
    </row>
    <row r="92" spans="1:7">
      <c r="A92" s="284" t="s">
        <v>126</v>
      </c>
      <c r="B92" s="284"/>
      <c r="C92" s="284"/>
      <c r="D92" s="284"/>
      <c r="E92" s="234" t="s">
        <v>119</v>
      </c>
      <c r="F92" s="235"/>
      <c r="G92" s="235"/>
    </row>
    <row r="93" spans="1:7" ht="15" customHeight="1">
      <c r="A93" s="278" t="s">
        <v>132</v>
      </c>
      <c r="B93" s="279"/>
      <c r="C93" s="279"/>
      <c r="D93" s="280"/>
      <c r="E93" s="95"/>
      <c r="F93" s="242"/>
      <c r="G93" s="242"/>
    </row>
    <row r="94" spans="1:7">
      <c r="A94" s="278" t="s">
        <v>112</v>
      </c>
      <c r="B94" s="279"/>
      <c r="C94" s="279"/>
      <c r="D94" s="280"/>
      <c r="E94" s="95"/>
      <c r="F94" s="242"/>
      <c r="G94" s="242"/>
    </row>
    <row r="95" spans="1:7" ht="15" customHeight="1">
      <c r="A95" s="278" t="s">
        <v>130</v>
      </c>
      <c r="B95" s="279"/>
      <c r="C95" s="279"/>
      <c r="D95" s="280"/>
      <c r="E95" s="95"/>
      <c r="F95" s="242"/>
      <c r="G95" s="242"/>
    </row>
    <row r="96" spans="1:7" ht="29.25" customHeight="1">
      <c r="A96" s="278" t="s">
        <v>131</v>
      </c>
      <c r="B96" s="279"/>
      <c r="C96" s="279"/>
      <c r="D96" s="280"/>
      <c r="E96" s="95"/>
      <c r="F96" s="242"/>
      <c r="G96" s="242"/>
    </row>
    <row r="97" spans="1:12">
      <c r="A97" s="278" t="s">
        <v>129</v>
      </c>
      <c r="B97" s="279"/>
      <c r="C97" s="279"/>
      <c r="D97" s="280"/>
      <c r="E97" s="96"/>
      <c r="F97" s="242"/>
      <c r="G97" s="242"/>
    </row>
    <row r="98" spans="1:12">
      <c r="D98" s="227"/>
      <c r="E98" s="242"/>
      <c r="F98" s="242"/>
      <c r="G98" s="242"/>
    </row>
    <row r="99" spans="1:12">
      <c r="A99" s="284" t="s">
        <v>133</v>
      </c>
      <c r="B99" s="284"/>
      <c r="C99" s="284"/>
      <c r="D99" s="284"/>
      <c r="E99" s="243" t="s">
        <v>119</v>
      </c>
      <c r="F99" s="242"/>
      <c r="G99" s="242"/>
    </row>
    <row r="100" spans="1:12" ht="15" customHeight="1">
      <c r="A100" s="278" t="s">
        <v>132</v>
      </c>
      <c r="B100" s="279"/>
      <c r="C100" s="279"/>
      <c r="D100" s="280"/>
      <c r="E100" s="95"/>
      <c r="F100" s="242"/>
      <c r="G100" s="242"/>
    </row>
    <row r="101" spans="1:12">
      <c r="A101" s="278" t="s">
        <v>112</v>
      </c>
      <c r="B101" s="279"/>
      <c r="C101" s="279"/>
      <c r="D101" s="280"/>
      <c r="E101" s="95"/>
      <c r="F101" s="242"/>
      <c r="G101" s="242"/>
    </row>
    <row r="102" spans="1:12" ht="15" customHeight="1">
      <c r="A102" s="278" t="s">
        <v>130</v>
      </c>
      <c r="B102" s="279"/>
      <c r="C102" s="279"/>
      <c r="D102" s="280"/>
      <c r="E102" s="95"/>
      <c r="F102" s="242"/>
      <c r="G102" s="242"/>
    </row>
    <row r="103" spans="1:12" ht="30" customHeight="1">
      <c r="A103" s="278" t="s">
        <v>131</v>
      </c>
      <c r="B103" s="279"/>
      <c r="C103" s="279"/>
      <c r="D103" s="280"/>
      <c r="E103" s="95"/>
      <c r="F103" s="242"/>
      <c r="G103" s="242"/>
    </row>
    <row r="104" spans="1:12">
      <c r="A104" s="278" t="s">
        <v>129</v>
      </c>
      <c r="B104" s="279"/>
      <c r="C104" s="279"/>
      <c r="D104" s="280"/>
      <c r="E104" s="96"/>
      <c r="F104" s="242"/>
      <c r="G104" s="242"/>
    </row>
    <row r="105" spans="1:12">
      <c r="A105" s="237"/>
      <c r="B105" s="237"/>
      <c r="C105" s="237"/>
      <c r="D105" s="237"/>
      <c r="E105" s="99"/>
      <c r="F105" s="242"/>
      <c r="G105" s="242"/>
    </row>
    <row r="106" spans="1:12">
      <c r="A106" s="229"/>
      <c r="B106" s="230"/>
      <c r="C106" s="230"/>
      <c r="D106" s="231"/>
      <c r="E106" s="231"/>
      <c r="F106" s="231"/>
      <c r="G106" s="229"/>
      <c r="H106" s="245" t="s">
        <v>267</v>
      </c>
      <c r="I106" s="245"/>
      <c r="J106" s="245"/>
      <c r="K106" s="98"/>
      <c r="L106" s="98"/>
    </row>
    <row r="107" spans="1:12" ht="45" customHeight="1">
      <c r="A107" s="290" t="s">
        <v>134</v>
      </c>
      <c r="B107" s="290"/>
      <c r="C107" s="290"/>
      <c r="D107" s="290"/>
      <c r="E107" s="292" t="s">
        <v>163</v>
      </c>
      <c r="F107" s="292" t="s">
        <v>292</v>
      </c>
      <c r="G107" s="292" t="s">
        <v>364</v>
      </c>
      <c r="H107" s="246" t="s">
        <v>191</v>
      </c>
      <c r="I107" s="246" t="s">
        <v>192</v>
      </c>
      <c r="J107" s="246" t="s">
        <v>196</v>
      </c>
      <c r="K107" s="98"/>
      <c r="L107" s="98"/>
    </row>
    <row r="108" spans="1:12" ht="17.25" customHeight="1">
      <c r="A108" s="291"/>
      <c r="B108" s="291"/>
      <c r="C108" s="291"/>
      <c r="D108" s="291"/>
      <c r="E108" s="293"/>
      <c r="F108" s="293"/>
      <c r="G108" s="293" t="s">
        <v>363</v>
      </c>
      <c r="H108" s="247">
        <v>1</v>
      </c>
      <c r="I108" s="248">
        <v>0.6</v>
      </c>
      <c r="J108" s="248">
        <v>0.1</v>
      </c>
      <c r="K108" s="98"/>
      <c r="L108" s="98"/>
    </row>
    <row r="109" spans="1:12">
      <c r="A109" s="297" t="s">
        <v>314</v>
      </c>
      <c r="B109" s="298"/>
      <c r="C109" s="298"/>
      <c r="D109" s="299"/>
      <c r="E109" s="249"/>
      <c r="F109" s="250"/>
      <c r="G109" s="250"/>
      <c r="H109" s="251"/>
      <c r="I109" s="251"/>
      <c r="J109" s="251"/>
      <c r="K109" s="98"/>
      <c r="L109" s="98"/>
    </row>
    <row r="110" spans="1:12">
      <c r="A110" s="294" t="s">
        <v>296</v>
      </c>
      <c r="B110" s="295"/>
      <c r="C110" s="295"/>
      <c r="D110" s="296"/>
      <c r="E110" s="252" t="str">
        <f>IF(D8="Other","N/A",IF(E29="","TBD",E29))</f>
        <v>TBD</v>
      </c>
      <c r="F110" s="253" t="str">
        <f>E110</f>
        <v>TBD</v>
      </c>
      <c r="G110" s="254" t="str">
        <f>IF(E110="TBD","TBD",IF(E110="N/A","N/A",IF(E110&gt;0.05,0,IF(E110&gt;0.035,0.5,1))))</f>
        <v>TBD</v>
      </c>
      <c r="H110" s="251" t="s">
        <v>193</v>
      </c>
      <c r="I110" s="251" t="s">
        <v>385</v>
      </c>
      <c r="J110" s="251" t="s">
        <v>197</v>
      </c>
      <c r="K110" s="98"/>
      <c r="L110" s="98"/>
    </row>
    <row r="111" spans="1:12">
      <c r="A111" s="294" t="s">
        <v>297</v>
      </c>
      <c r="B111" s="295"/>
      <c r="C111" s="295"/>
      <c r="D111" s="296"/>
      <c r="E111" s="249"/>
      <c r="F111" s="250"/>
      <c r="G111" s="250"/>
      <c r="H111" s="251"/>
      <c r="I111" s="251"/>
      <c r="J111" s="251"/>
      <c r="K111" s="98"/>
      <c r="L111" s="98"/>
    </row>
    <row r="112" spans="1:12">
      <c r="A112" s="303" t="s">
        <v>298</v>
      </c>
      <c r="B112" s="304"/>
      <c r="C112" s="304"/>
      <c r="D112" s="305"/>
      <c r="E112" s="255" t="str">
        <f>IF(D8="Other","N/A",IF(E32="","TBD",E32))</f>
        <v>TBD</v>
      </c>
      <c r="F112" s="253" t="str">
        <f>E112</f>
        <v>TBD</v>
      </c>
      <c r="G112" s="256" t="str">
        <f>IF(E112="TBD","TBD",IF(E112="N/A","N/A",IF(E112=0,0.5,0)))</f>
        <v>TBD</v>
      </c>
      <c r="H112" s="257">
        <v>0</v>
      </c>
      <c r="I112" s="251" t="s">
        <v>195</v>
      </c>
      <c r="J112" s="251" t="s">
        <v>198</v>
      </c>
      <c r="K112" s="98"/>
      <c r="L112" s="98"/>
    </row>
    <row r="113" spans="1:12">
      <c r="A113" s="303" t="s">
        <v>299</v>
      </c>
      <c r="B113" s="304"/>
      <c r="C113" s="304"/>
      <c r="D113" s="305"/>
      <c r="E113" s="255" t="str">
        <f>IF(D8="Other","N/A",IF(E33="","TBD",E33))</f>
        <v>TBD</v>
      </c>
      <c r="F113" s="253" t="str">
        <f>E113</f>
        <v>TBD</v>
      </c>
      <c r="G113" s="256" t="str">
        <f>IF(E113="TBD","TBD",IF(E113="N/A","N/A",IF(E113=0,0.5,0)))</f>
        <v>TBD</v>
      </c>
      <c r="H113" s="257">
        <v>0</v>
      </c>
      <c r="I113" s="251" t="s">
        <v>195</v>
      </c>
      <c r="J113" s="251" t="s">
        <v>198</v>
      </c>
      <c r="K113" s="98"/>
      <c r="L113" s="98"/>
    </row>
    <row r="114" spans="1:12">
      <c r="A114" s="303" t="s">
        <v>300</v>
      </c>
      <c r="B114" s="304"/>
      <c r="C114" s="304"/>
      <c r="D114" s="305"/>
      <c r="E114" s="255" t="str">
        <f>IF(D8="Other","N/A",IF(E34="","TBD",E34))</f>
        <v>TBD</v>
      </c>
      <c r="F114" s="253" t="str">
        <f>E114</f>
        <v>TBD</v>
      </c>
      <c r="G114" s="256" t="str">
        <f>IF(E114="TBD","TBD",IF(E114="N/A","N/A",IF(E114=0,0.5,0)))</f>
        <v>TBD</v>
      </c>
      <c r="H114" s="257">
        <v>0</v>
      </c>
      <c r="I114" s="251" t="s">
        <v>195</v>
      </c>
      <c r="J114" s="251" t="s">
        <v>198</v>
      </c>
      <c r="K114" s="98"/>
      <c r="L114" s="98"/>
    </row>
    <row r="115" spans="1:12">
      <c r="A115" s="303" t="s">
        <v>301</v>
      </c>
      <c r="B115" s="304"/>
      <c r="C115" s="304"/>
      <c r="D115" s="305"/>
      <c r="E115" s="255" t="str">
        <f>IF(D8="Other","N/A",IF(E35="","TBD",IF(E10=0,"no exits",E35)))</f>
        <v>TBD</v>
      </c>
      <c r="F115" s="253" t="str">
        <f>E115</f>
        <v>TBD</v>
      </c>
      <c r="G115" s="256" t="str">
        <f>IF(E115="TBD","TBD",IF(E115="N/A","N/A",IF(E115=0,0.5,0)))</f>
        <v>TBD</v>
      </c>
      <c r="H115" s="257">
        <v>0</v>
      </c>
      <c r="I115" s="251" t="s">
        <v>195</v>
      </c>
      <c r="J115" s="251" t="s">
        <v>198</v>
      </c>
      <c r="K115" s="98"/>
      <c r="L115" s="98"/>
    </row>
    <row r="116" spans="1:12">
      <c r="A116" s="297" t="s">
        <v>313</v>
      </c>
      <c r="B116" s="298"/>
      <c r="C116" s="298"/>
      <c r="D116" s="299"/>
      <c r="E116" s="249"/>
      <c r="F116" s="250"/>
      <c r="G116" s="250"/>
      <c r="H116" s="251"/>
      <c r="I116" s="251"/>
      <c r="J116" s="251"/>
      <c r="K116" s="98"/>
      <c r="L116" s="98"/>
    </row>
    <row r="117" spans="1:12">
      <c r="A117" s="294" t="s">
        <v>302</v>
      </c>
      <c r="B117" s="295"/>
      <c r="C117" s="295"/>
      <c r="D117" s="296"/>
      <c r="E117" s="249"/>
      <c r="F117" s="250"/>
      <c r="G117" s="250"/>
      <c r="H117" s="251"/>
      <c r="I117" s="251"/>
      <c r="J117" s="251"/>
      <c r="K117" s="98"/>
      <c r="L117" s="98"/>
    </row>
    <row r="118" spans="1:12">
      <c r="A118" s="306" t="s">
        <v>303</v>
      </c>
      <c r="B118" s="307"/>
      <c r="C118" s="307"/>
      <c r="D118" s="308"/>
      <c r="E118" s="258" t="str">
        <f>IF(D8="","TBD",IF(D8="PSH",((E66)/((E57+F57)-(E54+F54+E55))),"N/A"))</f>
        <v>TBD</v>
      </c>
      <c r="F118" s="259" t="str">
        <f>E118</f>
        <v>TBD</v>
      </c>
      <c r="G118" s="256" t="str">
        <f>IF(E118="TBD","TBD",IF(E118="N/A","N/A",IF(E118&lt;0.15,0,IF(E118&lt;0.25,2,4))))</f>
        <v>TBD</v>
      </c>
      <c r="H118" s="257" t="s">
        <v>365</v>
      </c>
      <c r="I118" s="257" t="s">
        <v>369</v>
      </c>
      <c r="J118" s="257" t="s">
        <v>366</v>
      </c>
      <c r="K118" s="98"/>
      <c r="L118" s="98"/>
    </row>
    <row r="119" spans="1:12">
      <c r="A119" s="306" t="s">
        <v>304</v>
      </c>
      <c r="B119" s="307"/>
      <c r="C119" s="307"/>
      <c r="D119" s="308"/>
      <c r="E119" s="258" t="str">
        <f>IF(D8="","TBD",IF(D8="PSH","N/A",IF(D8="Other","N/A",((E66)/((E57+F57)-(E54+F54+E55))))))</f>
        <v>TBD</v>
      </c>
      <c r="F119" s="260" t="str">
        <f>E119</f>
        <v>TBD</v>
      </c>
      <c r="G119" s="256" t="str">
        <f>IF(E119="TBD","TBD",IF(E119="N/A","N/A",IF(E119&lt;0.4,0,IF(E119&lt;0.5,2,4))))</f>
        <v>TBD</v>
      </c>
      <c r="H119" s="257" t="s">
        <v>368</v>
      </c>
      <c r="I119" s="257" t="s">
        <v>370</v>
      </c>
      <c r="J119" s="257" t="s">
        <v>367</v>
      </c>
      <c r="K119" s="98"/>
      <c r="L119" s="98"/>
    </row>
    <row r="120" spans="1:12">
      <c r="A120" s="294" t="s">
        <v>305</v>
      </c>
      <c r="B120" s="295"/>
      <c r="C120" s="295"/>
      <c r="D120" s="296"/>
      <c r="E120" s="261"/>
      <c r="F120" s="262"/>
      <c r="G120" s="262"/>
      <c r="H120" s="257"/>
      <c r="I120" s="257"/>
      <c r="J120" s="257"/>
      <c r="K120" s="98"/>
      <c r="L120" s="98"/>
    </row>
    <row r="121" spans="1:12" ht="15" customHeight="1">
      <c r="A121" s="306" t="s">
        <v>306</v>
      </c>
      <c r="B121" s="307"/>
      <c r="C121" s="307"/>
      <c r="D121" s="308"/>
      <c r="E121" s="258" t="str">
        <f>IF(D8="","TBD",IF(D8="PSH",((F66)/((E57+F57)-(E54+F54+E55))),"N/A"))</f>
        <v>TBD</v>
      </c>
      <c r="F121" s="259" t="str">
        <f>E121</f>
        <v>TBD</v>
      </c>
      <c r="G121" s="256" t="str">
        <f>IF(E121="TBD","TBD",IF(E121="N/A","N/A",IF(E121&lt;0.35,0,IF(E121&lt;0.5,2,4))))</f>
        <v>TBD</v>
      </c>
      <c r="H121" s="257" t="s">
        <v>368</v>
      </c>
      <c r="I121" s="257" t="s">
        <v>371</v>
      </c>
      <c r="J121" s="257" t="s">
        <v>207</v>
      </c>
      <c r="K121" s="98"/>
      <c r="L121" s="98"/>
    </row>
    <row r="122" spans="1:12" ht="15" customHeight="1">
      <c r="A122" s="306" t="s">
        <v>307</v>
      </c>
      <c r="B122" s="307"/>
      <c r="C122" s="307"/>
      <c r="D122" s="308"/>
      <c r="E122" s="258" t="str">
        <f>IF(D8="","TBD",IF(D8="PSH","N/A",IF(D8="Other","N/A",((F66)/((E57+F57)-(E54+F54+E55))))))</f>
        <v>TBD</v>
      </c>
      <c r="F122" s="260" t="str">
        <f>E122</f>
        <v>TBD</v>
      </c>
      <c r="G122" s="256" t="str">
        <f>IF(E122="TBD","TBD",IF(E122="N/A","N/A",IF(E122&lt;0.25,0,IF(E122&lt;0.4,2,4))))</f>
        <v>TBD</v>
      </c>
      <c r="H122" s="257" t="s">
        <v>372</v>
      </c>
      <c r="I122" s="257" t="s">
        <v>373</v>
      </c>
      <c r="J122" s="257" t="s">
        <v>374</v>
      </c>
      <c r="K122" s="98"/>
      <c r="L122" s="98"/>
    </row>
    <row r="123" spans="1:12" ht="15" customHeight="1">
      <c r="A123" s="300" t="s">
        <v>308</v>
      </c>
      <c r="B123" s="301"/>
      <c r="C123" s="301"/>
      <c r="D123" s="302"/>
      <c r="E123" s="249"/>
      <c r="F123" s="250"/>
      <c r="G123" s="250"/>
      <c r="H123" s="257"/>
      <c r="I123" s="257"/>
      <c r="J123" s="257"/>
      <c r="K123" s="98"/>
      <c r="L123" s="98"/>
    </row>
    <row r="124" spans="1:12" ht="15" customHeight="1">
      <c r="A124" s="309" t="s">
        <v>386</v>
      </c>
      <c r="B124" s="288"/>
      <c r="C124" s="288"/>
      <c r="D124" s="289"/>
      <c r="E124" s="258" t="str">
        <f>IF(D8="","TBD",IF(D8="Other","N/A",((E58+F58)/((E57+F57)-(E54+F54+E55)))))</f>
        <v>TBD</v>
      </c>
      <c r="F124" s="260" t="str">
        <f>E124</f>
        <v>TBD</v>
      </c>
      <c r="G124" s="256" t="str">
        <f>IF(E124="TBD","TBD",IF(E124="N/A","N/A",IF(E124&lt;0.7,0,IF(E124&lt;0.9,2,4))))</f>
        <v>TBD</v>
      </c>
      <c r="H124" s="257" t="s">
        <v>376</v>
      </c>
      <c r="I124" s="257" t="s">
        <v>377</v>
      </c>
      <c r="J124" s="257" t="s">
        <v>375</v>
      </c>
      <c r="K124" s="98"/>
      <c r="L124" s="98"/>
    </row>
    <row r="125" spans="1:12">
      <c r="A125" s="294" t="s">
        <v>317</v>
      </c>
      <c r="B125" s="295"/>
      <c r="C125" s="295"/>
      <c r="D125" s="296"/>
      <c r="E125" s="249"/>
      <c r="F125" s="250"/>
      <c r="G125" s="250"/>
      <c r="H125" s="251"/>
      <c r="I125" s="251"/>
      <c r="J125" s="251"/>
      <c r="K125" s="98"/>
      <c r="L125" s="98"/>
    </row>
    <row r="126" spans="1:12">
      <c r="A126" s="309" t="s">
        <v>387</v>
      </c>
      <c r="B126" s="288"/>
      <c r="C126" s="288"/>
      <c r="D126" s="289"/>
      <c r="E126" s="258" t="str">
        <f>IF(D8="","TBD",IF(D8="Other","N/A",((E70+F70)/((E57+F57)-(E71+F71+E55)))))</f>
        <v>TBD</v>
      </c>
      <c r="F126" s="259" t="str">
        <f>E126</f>
        <v>TBD</v>
      </c>
      <c r="G126" s="256" t="str">
        <f>IF(E126="TBD","TBD",IF(E126="N/A","N/A",IF(E126&lt;0.8,0,IF(E126&lt;0.9,2,4))))</f>
        <v>TBD</v>
      </c>
      <c r="H126" s="257" t="s">
        <v>376</v>
      </c>
      <c r="I126" s="257" t="s">
        <v>379</v>
      </c>
      <c r="J126" s="257" t="s">
        <v>378</v>
      </c>
      <c r="K126" s="98"/>
      <c r="L126" s="98"/>
    </row>
    <row r="127" spans="1:12">
      <c r="A127" s="294" t="s">
        <v>318</v>
      </c>
      <c r="B127" s="295"/>
      <c r="C127" s="295"/>
      <c r="D127" s="296"/>
      <c r="E127" s="249"/>
      <c r="F127" s="250"/>
      <c r="G127" s="250"/>
      <c r="H127" s="257"/>
      <c r="I127" s="257"/>
      <c r="J127" s="257"/>
      <c r="K127" s="98"/>
      <c r="L127" s="98"/>
    </row>
    <row r="128" spans="1:12">
      <c r="A128" s="287" t="s">
        <v>380</v>
      </c>
      <c r="B128" s="288"/>
      <c r="C128" s="288"/>
      <c r="D128" s="289"/>
      <c r="E128" s="258" t="str">
        <f>IF(D8="","TBD",IF(D8="Other","N/A",((E79+E80+F79+F80)/((E23+E25)-(E76+F76+E78)))))</f>
        <v>TBD</v>
      </c>
      <c r="F128" s="259" t="str">
        <f>E128</f>
        <v>TBD</v>
      </c>
      <c r="G128" s="256" t="str">
        <f>IF(E128="TBD","TBD",IF(E128="N/A","N/A",IF(E128&lt;0.9,0,2)))</f>
        <v>TBD</v>
      </c>
      <c r="H128" s="257" t="s">
        <v>376</v>
      </c>
      <c r="I128" s="257"/>
      <c r="J128" s="257" t="s">
        <v>254</v>
      </c>
      <c r="K128" s="98"/>
      <c r="L128" s="98"/>
    </row>
    <row r="129" spans="1:12">
      <c r="A129" s="294" t="s">
        <v>309</v>
      </c>
      <c r="B129" s="295"/>
      <c r="C129" s="295"/>
      <c r="D129" s="296"/>
      <c r="E129" s="249"/>
      <c r="F129" s="250"/>
      <c r="G129" s="250"/>
      <c r="H129" s="251"/>
      <c r="I129" s="251"/>
      <c r="J129" s="251"/>
      <c r="K129" s="98"/>
      <c r="L129" s="98"/>
    </row>
    <row r="130" spans="1:12">
      <c r="A130" s="287" t="s">
        <v>246</v>
      </c>
      <c r="B130" s="288"/>
      <c r="C130" s="288"/>
      <c r="D130" s="289"/>
      <c r="E130" s="258" t="str">
        <f>IF(D8="","TBD",IF(D8="RRH",((SUM(E83:E87))/E90),"N/A"))</f>
        <v>TBD</v>
      </c>
      <c r="F130" s="260" t="str">
        <f>E130</f>
        <v>TBD</v>
      </c>
      <c r="G130" s="256" t="str">
        <f>IF(E130="TBD","TBD",IF(E130="N/A","N/A",IF(E130&lt;0.95,0,IF(E130&lt;1,3,5))))</f>
        <v>TBD</v>
      </c>
      <c r="H130" s="257">
        <v>1</v>
      </c>
      <c r="I130" s="257" t="s">
        <v>382</v>
      </c>
      <c r="J130" s="257" t="s">
        <v>250</v>
      </c>
      <c r="K130" s="98"/>
      <c r="L130" s="98"/>
    </row>
    <row r="131" spans="1:12">
      <c r="A131" s="287" t="s">
        <v>247</v>
      </c>
      <c r="B131" s="288"/>
      <c r="C131" s="288"/>
      <c r="D131" s="289"/>
      <c r="E131" s="258" t="str">
        <f>IF(D8="","TBD",IF(D8="TH",((SUM(E83:E87))/E90),"N/A"))</f>
        <v>TBD</v>
      </c>
      <c r="F131" s="260" t="str">
        <f>E131</f>
        <v>TBD</v>
      </c>
      <c r="G131" s="256" t="str">
        <f>IF(E131="TBD","TBD",IF(E131="N/A","N/A",IF(E131&lt;0.85,0,IF(E131&lt;0.95,3,5))))</f>
        <v>TBD</v>
      </c>
      <c r="H131" s="257" t="s">
        <v>381</v>
      </c>
      <c r="I131" s="257" t="s">
        <v>383</v>
      </c>
      <c r="J131" s="257" t="s">
        <v>252</v>
      </c>
      <c r="K131" s="98"/>
      <c r="L131" s="98"/>
    </row>
    <row r="132" spans="1:12">
      <c r="A132" s="294" t="s">
        <v>310</v>
      </c>
      <c r="B132" s="295"/>
      <c r="C132" s="295"/>
      <c r="D132" s="296"/>
      <c r="E132" s="249"/>
      <c r="F132" s="250"/>
      <c r="G132" s="250"/>
      <c r="H132" s="251"/>
      <c r="I132" s="251"/>
      <c r="J132" s="251"/>
      <c r="K132" s="98"/>
      <c r="L132" s="98"/>
    </row>
    <row r="133" spans="1:12" ht="15" customHeight="1">
      <c r="A133" s="287" t="s">
        <v>311</v>
      </c>
      <c r="B133" s="288"/>
      <c r="C133" s="288"/>
      <c r="D133" s="289"/>
      <c r="E133" s="258" t="str">
        <f>IF(D8="","TBD",IF(D8="PSH",((E95+E102+E25)/((E25+E94+E101)-(E96+E103))),"N/A"))</f>
        <v>TBD</v>
      </c>
      <c r="F133" s="259" t="str">
        <f t="shared" ref="F133:F136" si="0">E133</f>
        <v>TBD</v>
      </c>
      <c r="G133" s="256" t="str">
        <f>IF(E133="TBD","TBD",IF(E133="N/A","N/A",IF(E133&lt;0.95,0,IF(E133&lt;1,3,6))))</f>
        <v>TBD</v>
      </c>
      <c r="H133" s="257">
        <v>1</v>
      </c>
      <c r="I133" s="257" t="s">
        <v>382</v>
      </c>
      <c r="J133" s="257" t="s">
        <v>250</v>
      </c>
      <c r="K133" s="98"/>
      <c r="L133" s="98"/>
    </row>
    <row r="134" spans="1:12" ht="15" customHeight="1">
      <c r="A134" s="287" t="s">
        <v>312</v>
      </c>
      <c r="B134" s="288"/>
      <c r="C134" s="288"/>
      <c r="D134" s="289"/>
      <c r="E134" s="258" t="str">
        <f>IF(D8="","TBD",IF(D8="RRH",(((E95+E102)/((E94-E96)+(E101-E103)))),IF(D8="TH",(((E95+E102)/((E94-E96)+(E101-E103)))),"N/A")))</f>
        <v>TBD</v>
      </c>
      <c r="F134" s="260" t="str">
        <f t="shared" si="0"/>
        <v>TBD</v>
      </c>
      <c r="G134" s="256" t="str">
        <f>IF(E134="TBD","TBD",IF(E134="N/A","N/A",IF(E134&lt;0.9,0,IF(E134&lt;1,3,6))))</f>
        <v>TBD</v>
      </c>
      <c r="H134" s="257">
        <v>1</v>
      </c>
      <c r="I134" s="257" t="s">
        <v>384</v>
      </c>
      <c r="J134" s="257" t="s">
        <v>254</v>
      </c>
      <c r="K134" s="98"/>
      <c r="L134" s="98"/>
    </row>
    <row r="135" spans="1:12">
      <c r="A135" s="297" t="s">
        <v>315</v>
      </c>
      <c r="B135" s="298"/>
      <c r="C135" s="298"/>
      <c r="D135" s="299"/>
      <c r="E135" s="249"/>
      <c r="F135" s="250"/>
      <c r="G135" s="250"/>
      <c r="H135" s="251"/>
      <c r="I135" s="251"/>
      <c r="J135" s="251"/>
      <c r="K135" s="98"/>
      <c r="L135" s="98"/>
    </row>
    <row r="136" spans="1:12" ht="15" customHeight="1">
      <c r="A136" s="294" t="s">
        <v>316</v>
      </c>
      <c r="B136" s="295"/>
      <c r="C136" s="295"/>
      <c r="D136" s="296"/>
      <c r="E136" s="258" t="str">
        <f>IF(D8="","TBD",IF(D8="Other","N/A",((AVERAGE(E41:E44))/G8)))</f>
        <v>TBD</v>
      </c>
      <c r="F136" s="259" t="str">
        <f t="shared" si="0"/>
        <v>TBD</v>
      </c>
      <c r="G136" s="256" t="str">
        <f t="shared" ref="G136" si="1">IF(E136="TBD","TBD",IF(E136="N/A","N/A",IF(E136&lt;0.95,0,IF(E136&lt;1,3,5))))</f>
        <v>TBD</v>
      </c>
      <c r="H136" s="257">
        <v>1</v>
      </c>
      <c r="I136" s="257" t="s">
        <v>382</v>
      </c>
      <c r="J136" s="257" t="s">
        <v>250</v>
      </c>
      <c r="K136" s="98"/>
      <c r="L136" s="98"/>
    </row>
    <row r="137" spans="1:12" s="208" customFormat="1">
      <c r="A137" s="263"/>
      <c r="B137" s="263"/>
      <c r="C137" s="263"/>
      <c r="D137" s="263"/>
      <c r="E137" s="264"/>
      <c r="F137" s="265"/>
      <c r="G137" s="145"/>
      <c r="H137" s="207"/>
      <c r="I137" s="207"/>
      <c r="J137" s="207"/>
    </row>
    <row r="138" spans="1:12" s="208" customFormat="1">
      <c r="A138" s="266"/>
      <c r="B138" s="266"/>
      <c r="C138" s="266"/>
      <c r="D138" s="266"/>
      <c r="E138" s="267"/>
      <c r="F138" s="268"/>
      <c r="G138" s="98"/>
      <c r="H138" s="207"/>
      <c r="I138" s="207"/>
      <c r="J138" s="207"/>
    </row>
    <row r="139" spans="1:12" s="208" customFormat="1">
      <c r="A139" s="266"/>
      <c r="B139" s="266"/>
      <c r="C139" s="266"/>
      <c r="D139" s="266"/>
      <c r="E139" s="267"/>
      <c r="F139" s="268"/>
      <c r="G139" s="98"/>
      <c r="H139" s="207"/>
      <c r="I139" s="207"/>
      <c r="J139" s="207"/>
    </row>
    <row r="140" spans="1:12" s="208" customFormat="1">
      <c r="A140" s="266"/>
      <c r="B140" s="266"/>
      <c r="C140" s="266"/>
      <c r="D140" s="266"/>
      <c r="E140" s="267"/>
      <c r="F140" s="268"/>
      <c r="G140" s="98"/>
      <c r="H140" s="207"/>
      <c r="I140" s="207"/>
      <c r="J140" s="207"/>
    </row>
    <row r="141" spans="1:12" s="208" customFormat="1">
      <c r="A141" s="266"/>
      <c r="B141" s="266"/>
      <c r="C141" s="266"/>
      <c r="D141" s="266"/>
      <c r="E141" s="267"/>
      <c r="F141" s="268"/>
      <c r="G141" s="98"/>
      <c r="H141" s="207"/>
      <c r="I141" s="207"/>
      <c r="J141" s="207"/>
    </row>
    <row r="142" spans="1:12" s="208" customFormat="1">
      <c r="A142" s="266"/>
      <c r="B142" s="266"/>
      <c r="C142" s="266"/>
      <c r="D142" s="266"/>
      <c r="E142" s="267"/>
      <c r="F142" s="268"/>
      <c r="G142" s="98"/>
      <c r="H142" s="207"/>
      <c r="I142" s="207"/>
      <c r="J142" s="207"/>
    </row>
    <row r="143" spans="1:12" s="208" customFormat="1">
      <c r="A143" s="266"/>
      <c r="B143" s="266"/>
      <c r="C143" s="266"/>
      <c r="D143" s="266"/>
      <c r="E143" s="267"/>
      <c r="F143" s="268"/>
      <c r="G143" s="98"/>
      <c r="H143" s="207"/>
      <c r="I143" s="207"/>
      <c r="J143" s="207"/>
    </row>
    <row r="144" spans="1:12" s="208" customFormat="1">
      <c r="B144" s="269"/>
      <c r="C144" s="269"/>
      <c r="D144" s="270"/>
      <c r="E144" s="270"/>
      <c r="F144" s="270"/>
      <c r="H144" s="207"/>
      <c r="I144" s="207"/>
      <c r="J144" s="207"/>
    </row>
    <row r="145" spans="2:10" s="208" customFormat="1">
      <c r="B145" s="269"/>
      <c r="C145" s="269"/>
      <c r="D145" s="270"/>
      <c r="E145" s="270"/>
      <c r="F145" s="270"/>
      <c r="H145" s="207"/>
      <c r="I145" s="207"/>
      <c r="J145" s="207"/>
    </row>
    <row r="146" spans="2:10" s="208" customFormat="1">
      <c r="B146" s="269"/>
      <c r="C146" s="269"/>
      <c r="D146" s="270"/>
      <c r="E146" s="270"/>
      <c r="F146" s="270"/>
      <c r="H146" s="207"/>
      <c r="I146" s="207"/>
      <c r="J146" s="207"/>
    </row>
    <row r="147" spans="2:10" s="208" customFormat="1">
      <c r="B147" s="269"/>
      <c r="C147" s="269"/>
      <c r="D147" s="270"/>
      <c r="E147" s="270"/>
      <c r="F147" s="270"/>
      <c r="H147" s="207"/>
      <c r="I147" s="207"/>
      <c r="J147" s="207"/>
    </row>
    <row r="148" spans="2:10" s="208" customFormat="1">
      <c r="B148" s="269"/>
      <c r="C148" s="269"/>
      <c r="D148" s="270"/>
      <c r="E148" s="270"/>
      <c r="F148" s="270"/>
      <c r="H148" s="207"/>
      <c r="I148" s="207"/>
      <c r="J148" s="207"/>
    </row>
    <row r="149" spans="2:10" s="208" customFormat="1">
      <c r="B149" s="269"/>
      <c r="C149" s="269"/>
      <c r="D149" s="270"/>
      <c r="E149" s="270"/>
      <c r="F149" s="270"/>
      <c r="H149" s="207"/>
      <c r="I149" s="207"/>
      <c r="J149" s="207"/>
    </row>
    <row r="150" spans="2:10" s="208" customFormat="1">
      <c r="B150" s="269"/>
      <c r="C150" s="269"/>
      <c r="D150" s="270"/>
      <c r="E150" s="270"/>
      <c r="F150" s="270"/>
      <c r="H150" s="207"/>
      <c r="I150" s="207"/>
      <c r="J150" s="207"/>
    </row>
    <row r="151" spans="2:10" s="208" customFormat="1">
      <c r="B151" s="269"/>
      <c r="C151" s="269"/>
      <c r="D151" s="270"/>
      <c r="E151" s="270"/>
      <c r="F151" s="270"/>
      <c r="H151" s="207"/>
      <c r="I151" s="207"/>
      <c r="J151" s="207"/>
    </row>
    <row r="152" spans="2:10" s="208" customFormat="1">
      <c r="B152" s="269"/>
      <c r="C152" s="269"/>
      <c r="D152" s="270"/>
      <c r="E152" s="270"/>
      <c r="F152" s="270"/>
      <c r="H152" s="207"/>
      <c r="I152" s="207"/>
      <c r="J152" s="207"/>
    </row>
    <row r="153" spans="2:10" s="208" customFormat="1">
      <c r="B153" s="269"/>
      <c r="C153" s="269"/>
      <c r="D153" s="270"/>
      <c r="E153" s="270"/>
      <c r="F153" s="270"/>
      <c r="H153" s="207"/>
      <c r="I153" s="207"/>
      <c r="J153" s="207"/>
    </row>
    <row r="154" spans="2:10" s="208" customFormat="1">
      <c r="B154" s="269"/>
      <c r="C154" s="269"/>
      <c r="D154" s="270"/>
      <c r="E154" s="270"/>
      <c r="F154" s="270"/>
      <c r="H154" s="207"/>
      <c r="I154" s="207"/>
      <c r="J154" s="207"/>
    </row>
    <row r="155" spans="2:10" s="208" customFormat="1">
      <c r="B155" s="269"/>
      <c r="C155" s="269"/>
      <c r="D155" s="270"/>
      <c r="E155" s="270"/>
      <c r="F155" s="270"/>
      <c r="H155" s="207"/>
      <c r="I155" s="207"/>
      <c r="J155" s="207"/>
    </row>
    <row r="156" spans="2:10" s="208" customFormat="1">
      <c r="B156" s="269"/>
      <c r="C156" s="269"/>
      <c r="D156" s="270"/>
      <c r="E156" s="270"/>
      <c r="F156" s="270"/>
      <c r="H156" s="207"/>
      <c r="I156" s="207"/>
      <c r="J156" s="207"/>
    </row>
    <row r="157" spans="2:10" s="208" customFormat="1">
      <c r="B157" s="269"/>
      <c r="C157" s="269"/>
      <c r="D157" s="270"/>
      <c r="E157" s="270"/>
      <c r="F157" s="270"/>
      <c r="H157" s="207"/>
      <c r="I157" s="207"/>
      <c r="J157" s="207"/>
    </row>
    <row r="158" spans="2:10" s="208" customFormat="1">
      <c r="B158" s="269"/>
      <c r="C158" s="269"/>
      <c r="D158" s="270"/>
      <c r="E158" s="270"/>
      <c r="F158" s="270"/>
      <c r="H158" s="207"/>
      <c r="I158" s="207"/>
      <c r="J158" s="207"/>
    </row>
    <row r="159" spans="2:10" s="208" customFormat="1">
      <c r="B159" s="269"/>
      <c r="C159" s="269"/>
      <c r="D159" s="270"/>
      <c r="E159" s="270"/>
      <c r="F159" s="270"/>
      <c r="H159" s="207"/>
      <c r="I159" s="207"/>
      <c r="J159" s="207"/>
    </row>
    <row r="160" spans="2:10" s="208" customFormat="1">
      <c r="B160" s="269"/>
      <c r="C160" s="269"/>
      <c r="D160" s="270"/>
      <c r="E160" s="270"/>
      <c r="F160" s="270"/>
      <c r="H160" s="207"/>
      <c r="I160" s="207"/>
      <c r="J160" s="207"/>
    </row>
    <row r="161" spans="2:10" s="208" customFormat="1">
      <c r="B161" s="269"/>
      <c r="C161" s="269"/>
      <c r="D161" s="270"/>
      <c r="E161" s="270"/>
      <c r="F161" s="270"/>
      <c r="H161" s="207"/>
      <c r="I161" s="207"/>
      <c r="J161" s="207"/>
    </row>
    <row r="162" spans="2:10" s="208" customFormat="1">
      <c r="B162" s="269"/>
      <c r="C162" s="269"/>
      <c r="D162" s="270"/>
      <c r="E162" s="270"/>
      <c r="F162" s="270"/>
      <c r="H162" s="207"/>
      <c r="I162" s="207"/>
      <c r="J162" s="207"/>
    </row>
    <row r="163" spans="2:10" s="208" customFormat="1">
      <c r="B163" s="269"/>
      <c r="C163" s="269"/>
      <c r="D163" s="270"/>
      <c r="E163" s="270"/>
      <c r="F163" s="270"/>
      <c r="H163" s="207"/>
      <c r="I163" s="207"/>
      <c r="J163" s="207"/>
    </row>
    <row r="164" spans="2:10" s="208" customFormat="1">
      <c r="B164" s="269"/>
      <c r="C164" s="269"/>
      <c r="D164" s="270"/>
      <c r="E164" s="270"/>
      <c r="F164" s="270"/>
      <c r="H164" s="207"/>
      <c r="I164" s="207"/>
      <c r="J164" s="207"/>
    </row>
    <row r="165" spans="2:10" s="208" customFormat="1">
      <c r="B165" s="269"/>
      <c r="C165" s="269"/>
      <c r="D165" s="270"/>
      <c r="E165" s="270"/>
      <c r="F165" s="270"/>
      <c r="H165" s="207"/>
      <c r="I165" s="207"/>
      <c r="J165" s="207"/>
    </row>
    <row r="166" spans="2:10" s="208" customFormat="1">
      <c r="B166" s="269"/>
      <c r="C166" s="269"/>
      <c r="D166" s="270"/>
      <c r="E166" s="270"/>
      <c r="F166" s="270"/>
      <c r="H166" s="207"/>
      <c r="I166" s="207"/>
      <c r="J166" s="207"/>
    </row>
    <row r="167" spans="2:10" s="208" customFormat="1">
      <c r="B167" s="269"/>
      <c r="C167" s="269"/>
      <c r="D167" s="270"/>
      <c r="E167" s="270"/>
      <c r="F167" s="270"/>
      <c r="H167" s="207"/>
      <c r="I167" s="207"/>
      <c r="J167" s="207"/>
    </row>
    <row r="168" spans="2:10" s="208" customFormat="1">
      <c r="B168" s="269"/>
      <c r="C168" s="269"/>
      <c r="D168" s="270"/>
      <c r="E168" s="270"/>
      <c r="F168" s="270"/>
      <c r="H168" s="207"/>
      <c r="I168" s="207"/>
      <c r="J168" s="207"/>
    </row>
    <row r="169" spans="2:10" s="208" customFormat="1">
      <c r="B169" s="269"/>
      <c r="C169" s="269"/>
      <c r="D169" s="270"/>
      <c r="E169" s="270"/>
      <c r="F169" s="270"/>
      <c r="H169" s="207"/>
      <c r="I169" s="207"/>
      <c r="J169" s="207"/>
    </row>
    <row r="170" spans="2:10" s="208" customFormat="1">
      <c r="B170" s="269"/>
      <c r="C170" s="269"/>
      <c r="D170" s="270"/>
      <c r="E170" s="270"/>
      <c r="F170" s="270"/>
      <c r="H170" s="207"/>
      <c r="I170" s="207"/>
      <c r="J170" s="207"/>
    </row>
    <row r="171" spans="2:10" s="208" customFormat="1">
      <c r="B171" s="269"/>
      <c r="C171" s="269"/>
      <c r="D171" s="270"/>
      <c r="E171" s="270"/>
      <c r="F171" s="270"/>
      <c r="H171" s="207"/>
      <c r="I171" s="207"/>
      <c r="J171" s="207"/>
    </row>
    <row r="172" spans="2:10" s="208" customFormat="1">
      <c r="B172" s="269"/>
      <c r="C172" s="269"/>
      <c r="D172" s="270"/>
      <c r="E172" s="270"/>
      <c r="F172" s="270"/>
      <c r="H172" s="207"/>
      <c r="I172" s="207"/>
      <c r="J172" s="207"/>
    </row>
    <row r="173" spans="2:10" s="208" customFormat="1">
      <c r="B173" s="269"/>
      <c r="C173" s="269"/>
      <c r="D173" s="270"/>
      <c r="E173" s="270"/>
      <c r="F173" s="270"/>
      <c r="H173" s="207"/>
      <c r="I173" s="207"/>
      <c r="J173" s="207"/>
    </row>
    <row r="174" spans="2:10" s="208" customFormat="1">
      <c r="B174" s="269"/>
      <c r="C174" s="269"/>
      <c r="D174" s="270"/>
      <c r="E174" s="270"/>
      <c r="F174" s="270"/>
      <c r="H174" s="207"/>
      <c r="I174" s="207"/>
      <c r="J174" s="207"/>
    </row>
    <row r="175" spans="2:10" s="208" customFormat="1">
      <c r="B175" s="269"/>
      <c r="C175" s="269"/>
      <c r="D175" s="270"/>
      <c r="E175" s="270"/>
      <c r="F175" s="270"/>
      <c r="H175" s="207"/>
      <c r="I175" s="207"/>
      <c r="J175" s="207"/>
    </row>
    <row r="176" spans="2:10" s="208" customFormat="1">
      <c r="B176" s="269"/>
      <c r="C176" s="269"/>
      <c r="D176" s="270"/>
      <c r="E176" s="270"/>
      <c r="F176" s="270"/>
      <c r="H176" s="207"/>
      <c r="I176" s="207"/>
      <c r="J176" s="207"/>
    </row>
    <row r="177" spans="2:10" s="208" customFormat="1">
      <c r="B177" s="269"/>
      <c r="C177" s="269"/>
      <c r="D177" s="270"/>
      <c r="E177" s="270"/>
      <c r="F177" s="270"/>
      <c r="H177" s="207"/>
      <c r="I177" s="207"/>
      <c r="J177" s="207"/>
    </row>
    <row r="178" spans="2:10" s="208" customFormat="1">
      <c r="B178" s="269"/>
      <c r="C178" s="269"/>
      <c r="D178" s="270"/>
      <c r="E178" s="270"/>
      <c r="F178" s="270"/>
      <c r="H178" s="207"/>
      <c r="I178" s="207"/>
      <c r="J178" s="207"/>
    </row>
    <row r="179" spans="2:10" s="208" customFormat="1">
      <c r="B179" s="269"/>
      <c r="C179" s="269"/>
      <c r="D179" s="270"/>
      <c r="E179" s="270"/>
      <c r="F179" s="270"/>
      <c r="H179" s="207"/>
      <c r="I179" s="207"/>
      <c r="J179" s="207"/>
    </row>
    <row r="180" spans="2:10" s="208" customFormat="1">
      <c r="B180" s="269"/>
      <c r="C180" s="269"/>
      <c r="D180" s="270"/>
      <c r="E180" s="270"/>
      <c r="F180" s="270"/>
      <c r="H180" s="207"/>
      <c r="I180" s="207"/>
      <c r="J180" s="207"/>
    </row>
    <row r="181" spans="2:10" s="208" customFormat="1">
      <c r="B181" s="269"/>
      <c r="C181" s="269"/>
      <c r="D181" s="270"/>
      <c r="E181" s="270"/>
      <c r="F181" s="270"/>
      <c r="H181" s="207"/>
      <c r="I181" s="207"/>
      <c r="J181" s="207"/>
    </row>
    <row r="182" spans="2:10" s="208" customFormat="1">
      <c r="B182" s="269"/>
      <c r="C182" s="269"/>
      <c r="D182" s="270"/>
      <c r="E182" s="270"/>
      <c r="F182" s="270"/>
      <c r="H182" s="207"/>
      <c r="I182" s="207"/>
      <c r="J182" s="207"/>
    </row>
    <row r="183" spans="2:10" s="208" customFormat="1">
      <c r="B183" s="269"/>
      <c r="C183" s="269"/>
      <c r="D183" s="270"/>
      <c r="E183" s="270"/>
      <c r="F183" s="270"/>
      <c r="H183" s="207"/>
      <c r="I183" s="207"/>
      <c r="J183" s="207"/>
    </row>
    <row r="184" spans="2:10" s="208" customFormat="1">
      <c r="B184" s="269"/>
      <c r="C184" s="269"/>
      <c r="D184" s="270"/>
      <c r="E184" s="270"/>
      <c r="F184" s="270"/>
      <c r="H184" s="207"/>
      <c r="I184" s="207"/>
      <c r="J184" s="207"/>
    </row>
    <row r="185" spans="2:10" s="208" customFormat="1">
      <c r="B185" s="269"/>
      <c r="C185" s="269"/>
      <c r="D185" s="270"/>
      <c r="E185" s="270"/>
      <c r="F185" s="270"/>
      <c r="H185" s="207"/>
      <c r="I185" s="207"/>
      <c r="J185" s="207"/>
    </row>
    <row r="186" spans="2:10" s="208" customFormat="1">
      <c r="B186" s="269"/>
      <c r="C186" s="269"/>
      <c r="D186" s="270"/>
      <c r="E186" s="270"/>
      <c r="F186" s="270"/>
      <c r="H186" s="207"/>
      <c r="I186" s="207"/>
      <c r="J186" s="207"/>
    </row>
    <row r="187" spans="2:10" s="208" customFormat="1">
      <c r="B187" s="269"/>
      <c r="C187" s="269"/>
      <c r="D187" s="270"/>
      <c r="E187" s="270"/>
      <c r="F187" s="270"/>
      <c r="H187" s="207"/>
      <c r="I187" s="207"/>
      <c r="J187" s="207"/>
    </row>
    <row r="188" spans="2:10" s="208" customFormat="1">
      <c r="B188" s="269"/>
      <c r="C188" s="269"/>
      <c r="D188" s="270"/>
      <c r="E188" s="270"/>
      <c r="F188" s="270"/>
      <c r="H188" s="207"/>
      <c r="I188" s="207"/>
      <c r="J188" s="207"/>
    </row>
    <row r="189" spans="2:10" s="208" customFormat="1">
      <c r="B189" s="269"/>
      <c r="C189" s="269"/>
      <c r="D189" s="270"/>
      <c r="E189" s="270"/>
      <c r="F189" s="270"/>
      <c r="H189" s="207"/>
      <c r="I189" s="207"/>
      <c r="J189" s="207"/>
    </row>
    <row r="190" spans="2:10" s="208" customFormat="1">
      <c r="B190" s="269"/>
      <c r="C190" s="269"/>
      <c r="D190" s="270"/>
      <c r="E190" s="270"/>
      <c r="F190" s="270"/>
      <c r="H190" s="207"/>
      <c r="I190" s="207"/>
      <c r="J190" s="207"/>
    </row>
    <row r="191" spans="2:10" s="208" customFormat="1">
      <c r="B191" s="269"/>
      <c r="C191" s="269"/>
      <c r="D191" s="270"/>
      <c r="E191" s="270"/>
      <c r="F191" s="270"/>
      <c r="H191" s="207"/>
      <c r="I191" s="207"/>
      <c r="J191" s="207"/>
    </row>
    <row r="192" spans="2:10" s="208" customFormat="1">
      <c r="B192" s="269"/>
      <c r="C192" s="269"/>
      <c r="D192" s="270"/>
      <c r="E192" s="270"/>
      <c r="F192" s="270"/>
      <c r="H192" s="207"/>
      <c r="I192" s="207"/>
      <c r="J192" s="207"/>
    </row>
    <row r="193" spans="2:10" s="208" customFormat="1">
      <c r="B193" s="269"/>
      <c r="C193" s="269"/>
      <c r="D193" s="270"/>
      <c r="E193" s="270"/>
      <c r="F193" s="270"/>
      <c r="H193" s="207"/>
      <c r="I193" s="207"/>
      <c r="J193" s="207"/>
    </row>
    <row r="194" spans="2:10" s="208" customFormat="1">
      <c r="B194" s="269"/>
      <c r="C194" s="269"/>
      <c r="D194" s="270"/>
      <c r="E194" s="270"/>
      <c r="F194" s="270"/>
      <c r="H194" s="207"/>
      <c r="I194" s="207"/>
      <c r="J194" s="207"/>
    </row>
    <row r="195" spans="2:10" s="208" customFormat="1">
      <c r="B195" s="269"/>
      <c r="C195" s="269"/>
      <c r="D195" s="270"/>
      <c r="E195" s="270"/>
      <c r="F195" s="270"/>
      <c r="H195" s="207"/>
      <c r="I195" s="207"/>
      <c r="J195" s="207"/>
    </row>
    <row r="196" spans="2:10" s="208" customFormat="1">
      <c r="B196" s="269"/>
      <c r="C196" s="269"/>
      <c r="D196" s="270"/>
      <c r="E196" s="270"/>
      <c r="F196" s="270"/>
      <c r="H196" s="207"/>
      <c r="I196" s="207"/>
      <c r="J196" s="207"/>
    </row>
    <row r="197" spans="2:10" s="208" customFormat="1">
      <c r="B197" s="269"/>
      <c r="C197" s="269"/>
      <c r="D197" s="270"/>
      <c r="E197" s="270"/>
      <c r="F197" s="270"/>
      <c r="H197" s="207"/>
      <c r="I197" s="207"/>
      <c r="J197" s="207"/>
    </row>
    <row r="198" spans="2:10" s="208" customFormat="1">
      <c r="B198" s="269"/>
      <c r="C198" s="269"/>
      <c r="D198" s="270"/>
      <c r="E198" s="270"/>
      <c r="F198" s="270"/>
      <c r="H198" s="207"/>
      <c r="I198" s="207"/>
      <c r="J198" s="207"/>
    </row>
    <row r="199" spans="2:10" s="208" customFormat="1">
      <c r="B199" s="269"/>
      <c r="C199" s="269"/>
      <c r="D199" s="270"/>
      <c r="E199" s="270"/>
      <c r="F199" s="270"/>
      <c r="H199" s="207"/>
      <c r="I199" s="207"/>
      <c r="J199" s="207"/>
    </row>
    <row r="200" spans="2:10" s="208" customFormat="1">
      <c r="B200" s="269"/>
      <c r="C200" s="269"/>
      <c r="D200" s="270"/>
      <c r="E200" s="270"/>
      <c r="F200" s="270"/>
      <c r="H200" s="207"/>
      <c r="I200" s="207"/>
      <c r="J200" s="207"/>
    </row>
    <row r="201" spans="2:10" s="208" customFormat="1">
      <c r="B201" s="269"/>
      <c r="C201" s="269"/>
      <c r="D201" s="270"/>
      <c r="E201" s="270"/>
      <c r="F201" s="270"/>
      <c r="H201" s="207"/>
      <c r="I201" s="207"/>
      <c r="J201" s="207"/>
    </row>
    <row r="202" spans="2:10" s="208" customFormat="1">
      <c r="B202" s="269"/>
      <c r="C202" s="269"/>
      <c r="D202" s="270"/>
      <c r="E202" s="270"/>
      <c r="F202" s="270"/>
      <c r="H202" s="207"/>
      <c r="I202" s="207"/>
      <c r="J202" s="207"/>
    </row>
    <row r="203" spans="2:10" s="208" customFormat="1">
      <c r="B203" s="269"/>
      <c r="C203" s="269"/>
      <c r="D203" s="270"/>
      <c r="E203" s="270"/>
      <c r="F203" s="270"/>
      <c r="H203" s="207"/>
      <c r="I203" s="207"/>
      <c r="J203" s="207"/>
    </row>
    <row r="204" spans="2:10" s="208" customFormat="1">
      <c r="B204" s="269"/>
      <c r="C204" s="269"/>
      <c r="D204" s="270"/>
      <c r="E204" s="270"/>
      <c r="F204" s="270"/>
      <c r="H204" s="207"/>
      <c r="I204" s="207"/>
      <c r="J204" s="207"/>
    </row>
    <row r="205" spans="2:10" s="208" customFormat="1">
      <c r="B205" s="269"/>
      <c r="C205" s="269"/>
      <c r="D205" s="270"/>
      <c r="E205" s="270"/>
      <c r="F205" s="270"/>
      <c r="H205" s="207"/>
      <c r="I205" s="207"/>
      <c r="J205" s="207"/>
    </row>
    <row r="206" spans="2:10" s="208" customFormat="1">
      <c r="B206" s="269"/>
      <c r="C206" s="269"/>
      <c r="D206" s="270"/>
      <c r="E206" s="270"/>
      <c r="F206" s="270"/>
      <c r="H206" s="207"/>
      <c r="I206" s="207"/>
      <c r="J206" s="207"/>
    </row>
    <row r="207" spans="2:10" s="208" customFormat="1">
      <c r="B207" s="269"/>
      <c r="C207" s="269"/>
      <c r="D207" s="270"/>
      <c r="E207" s="270"/>
      <c r="F207" s="270"/>
      <c r="H207" s="207"/>
      <c r="I207" s="207"/>
      <c r="J207" s="207"/>
    </row>
    <row r="208" spans="2:10" s="208" customFormat="1">
      <c r="B208" s="269"/>
      <c r="C208" s="269"/>
      <c r="D208" s="270"/>
      <c r="E208" s="270"/>
      <c r="F208" s="270"/>
      <c r="H208" s="207"/>
      <c r="I208" s="207"/>
      <c r="J208" s="207"/>
    </row>
    <row r="209" spans="2:10" s="208" customFormat="1">
      <c r="B209" s="269"/>
      <c r="C209" s="269"/>
      <c r="D209" s="270"/>
      <c r="E209" s="270"/>
      <c r="F209" s="270"/>
      <c r="H209" s="207"/>
      <c r="I209" s="207"/>
      <c r="J209" s="207"/>
    </row>
    <row r="210" spans="2:10" s="208" customFormat="1">
      <c r="B210" s="269"/>
      <c r="C210" s="269"/>
      <c r="D210" s="270"/>
      <c r="E210" s="270"/>
      <c r="F210" s="270"/>
      <c r="H210" s="207"/>
      <c r="I210" s="207"/>
      <c r="J210" s="207"/>
    </row>
    <row r="211" spans="2:10" s="208" customFormat="1">
      <c r="B211" s="269"/>
      <c r="C211" s="269"/>
      <c r="D211" s="270"/>
      <c r="E211" s="270"/>
      <c r="F211" s="270"/>
      <c r="H211" s="207"/>
      <c r="I211" s="207"/>
      <c r="J211" s="207"/>
    </row>
    <row r="212" spans="2:10" s="208" customFormat="1">
      <c r="B212" s="269"/>
      <c r="C212" s="269"/>
      <c r="D212" s="270"/>
      <c r="E212" s="270"/>
      <c r="F212" s="270"/>
      <c r="H212" s="207"/>
      <c r="I212" s="207"/>
      <c r="J212" s="207"/>
    </row>
    <row r="213" spans="2:10" s="208" customFormat="1">
      <c r="B213" s="269"/>
      <c r="C213" s="269"/>
      <c r="D213" s="270"/>
      <c r="E213" s="270"/>
      <c r="F213" s="270"/>
      <c r="H213" s="207"/>
      <c r="I213" s="207"/>
      <c r="J213" s="207"/>
    </row>
    <row r="214" spans="2:10" s="208" customFormat="1">
      <c r="B214" s="269"/>
      <c r="C214" s="269"/>
      <c r="D214" s="270"/>
      <c r="E214" s="270"/>
      <c r="F214" s="270"/>
      <c r="H214" s="207"/>
      <c r="I214" s="207"/>
      <c r="J214" s="207"/>
    </row>
    <row r="215" spans="2:10" s="208" customFormat="1">
      <c r="B215" s="269"/>
      <c r="C215" s="269"/>
      <c r="D215" s="270"/>
      <c r="E215" s="270"/>
      <c r="F215" s="270"/>
      <c r="H215" s="207"/>
      <c r="I215" s="207"/>
      <c r="J215" s="207"/>
    </row>
    <row r="216" spans="2:10" s="208" customFormat="1">
      <c r="B216" s="269"/>
      <c r="C216" s="269"/>
      <c r="D216" s="270"/>
      <c r="E216" s="270"/>
      <c r="F216" s="270"/>
      <c r="H216" s="207"/>
      <c r="I216" s="207"/>
      <c r="J216" s="207"/>
    </row>
    <row r="217" spans="2:10" s="208" customFormat="1">
      <c r="B217" s="269"/>
      <c r="C217" s="269"/>
      <c r="D217" s="270"/>
      <c r="E217" s="270"/>
      <c r="F217" s="270"/>
      <c r="H217" s="207"/>
      <c r="I217" s="207"/>
      <c r="J217" s="207"/>
    </row>
    <row r="218" spans="2:10" s="208" customFormat="1">
      <c r="B218" s="269"/>
      <c r="C218" s="269"/>
      <c r="D218" s="270"/>
      <c r="E218" s="270"/>
      <c r="F218" s="270"/>
      <c r="H218" s="207"/>
      <c r="I218" s="207"/>
      <c r="J218" s="207"/>
    </row>
    <row r="219" spans="2:10" s="208" customFormat="1">
      <c r="B219" s="269"/>
      <c r="C219" s="269"/>
      <c r="D219" s="270"/>
      <c r="E219" s="270"/>
      <c r="F219" s="270"/>
      <c r="H219" s="207"/>
      <c r="I219" s="207"/>
      <c r="J219" s="207"/>
    </row>
    <row r="220" spans="2:10" s="208" customFormat="1">
      <c r="B220" s="269"/>
      <c r="C220" s="269"/>
      <c r="D220" s="270"/>
      <c r="E220" s="270"/>
      <c r="F220" s="270"/>
      <c r="H220" s="207"/>
      <c r="I220" s="207"/>
      <c r="J220" s="207"/>
    </row>
    <row r="221" spans="2:10" s="208" customFormat="1">
      <c r="B221" s="269"/>
      <c r="C221" s="269"/>
      <c r="D221" s="270"/>
      <c r="E221" s="270"/>
      <c r="F221" s="270"/>
      <c r="H221" s="207"/>
      <c r="I221" s="207"/>
      <c r="J221" s="207"/>
    </row>
    <row r="222" spans="2:10" s="208" customFormat="1">
      <c r="B222" s="269"/>
      <c r="C222" s="269"/>
      <c r="D222" s="270"/>
      <c r="E222" s="270"/>
      <c r="F222" s="270"/>
      <c r="H222" s="207"/>
      <c r="I222" s="207"/>
      <c r="J222" s="207"/>
    </row>
    <row r="223" spans="2:10" s="208" customFormat="1">
      <c r="B223" s="269"/>
      <c r="C223" s="269"/>
      <c r="D223" s="270"/>
      <c r="E223" s="270"/>
      <c r="F223" s="270"/>
      <c r="H223" s="207"/>
      <c r="I223" s="207"/>
      <c r="J223" s="207"/>
    </row>
    <row r="224" spans="2:10" s="208" customFormat="1">
      <c r="B224" s="269"/>
      <c r="C224" s="269"/>
      <c r="D224" s="270"/>
      <c r="E224" s="270"/>
      <c r="F224" s="270"/>
      <c r="H224" s="207"/>
      <c r="I224" s="207"/>
      <c r="J224" s="207"/>
    </row>
    <row r="225" spans="2:10" s="208" customFormat="1">
      <c r="B225" s="269"/>
      <c r="C225" s="269"/>
      <c r="D225" s="270"/>
      <c r="E225" s="270"/>
      <c r="F225" s="270"/>
      <c r="H225" s="207"/>
      <c r="I225" s="207"/>
      <c r="J225" s="207"/>
    </row>
    <row r="226" spans="2:10" s="208" customFormat="1">
      <c r="B226" s="269"/>
      <c r="C226" s="269"/>
      <c r="D226" s="270"/>
      <c r="E226" s="270"/>
      <c r="F226" s="270"/>
      <c r="H226" s="207"/>
      <c r="I226" s="207"/>
      <c r="J226" s="207"/>
    </row>
    <row r="227" spans="2:10" s="208" customFormat="1">
      <c r="B227" s="269"/>
      <c r="C227" s="269"/>
      <c r="D227" s="270"/>
      <c r="E227" s="270"/>
      <c r="F227" s="270"/>
      <c r="H227" s="207"/>
      <c r="I227" s="207"/>
      <c r="J227" s="207"/>
    </row>
    <row r="228" spans="2:10" s="208" customFormat="1">
      <c r="B228" s="269"/>
      <c r="C228" s="269"/>
      <c r="D228" s="270"/>
      <c r="E228" s="270"/>
      <c r="F228" s="270"/>
      <c r="H228" s="207"/>
      <c r="I228" s="207"/>
      <c r="J228" s="207"/>
    </row>
    <row r="229" spans="2:10" s="208" customFormat="1">
      <c r="B229" s="269"/>
      <c r="C229" s="269"/>
      <c r="D229" s="270"/>
      <c r="E229" s="270"/>
      <c r="F229" s="270"/>
      <c r="H229" s="207"/>
      <c r="I229" s="207"/>
      <c r="J229" s="207"/>
    </row>
    <row r="230" spans="2:10" s="208" customFormat="1">
      <c r="B230" s="269"/>
      <c r="C230" s="269"/>
      <c r="D230" s="270"/>
      <c r="E230" s="270"/>
      <c r="F230" s="270"/>
      <c r="H230" s="207"/>
      <c r="I230" s="207"/>
      <c r="J230" s="207"/>
    </row>
    <row r="231" spans="2:10" s="208" customFormat="1">
      <c r="B231" s="269"/>
      <c r="C231" s="269"/>
      <c r="D231" s="270"/>
      <c r="E231" s="270"/>
      <c r="F231" s="270"/>
      <c r="H231" s="207"/>
      <c r="I231" s="207"/>
      <c r="J231" s="207"/>
    </row>
    <row r="232" spans="2:10" s="208" customFormat="1">
      <c r="B232" s="269"/>
      <c r="C232" s="269"/>
      <c r="D232" s="270"/>
      <c r="E232" s="270"/>
      <c r="F232" s="270"/>
      <c r="H232" s="207"/>
      <c r="I232" s="207"/>
      <c r="J232" s="207"/>
    </row>
    <row r="233" spans="2:10" s="208" customFormat="1">
      <c r="B233" s="269"/>
      <c r="C233" s="269"/>
      <c r="D233" s="270"/>
      <c r="E233" s="270"/>
      <c r="F233" s="270"/>
      <c r="H233" s="207"/>
      <c r="I233" s="207"/>
      <c r="J233" s="207"/>
    </row>
    <row r="234" spans="2:10" s="208" customFormat="1">
      <c r="B234" s="269"/>
      <c r="C234" s="269"/>
      <c r="D234" s="270"/>
      <c r="E234" s="270"/>
      <c r="F234" s="270"/>
      <c r="H234" s="207"/>
      <c r="I234" s="207"/>
      <c r="J234" s="207"/>
    </row>
    <row r="235" spans="2:10" s="208" customFormat="1">
      <c r="B235" s="269"/>
      <c r="C235" s="269"/>
      <c r="D235" s="270"/>
      <c r="E235" s="270"/>
      <c r="F235" s="270"/>
      <c r="H235" s="207"/>
      <c r="I235" s="207"/>
      <c r="J235" s="207"/>
    </row>
    <row r="236" spans="2:10" s="208" customFormat="1">
      <c r="B236" s="269"/>
      <c r="C236" s="269"/>
      <c r="D236" s="270"/>
      <c r="E236" s="270"/>
      <c r="F236" s="270"/>
      <c r="H236" s="207"/>
      <c r="I236" s="207"/>
      <c r="J236" s="207"/>
    </row>
    <row r="237" spans="2:10" s="208" customFormat="1">
      <c r="B237" s="269"/>
      <c r="C237" s="269"/>
      <c r="D237" s="270"/>
      <c r="E237" s="270"/>
      <c r="F237" s="270"/>
      <c r="H237" s="207"/>
      <c r="I237" s="207"/>
      <c r="J237" s="207"/>
    </row>
    <row r="238" spans="2:10" s="208" customFormat="1">
      <c r="B238" s="269"/>
      <c r="C238" s="269"/>
      <c r="D238" s="270"/>
      <c r="E238" s="270"/>
      <c r="F238" s="270"/>
      <c r="H238" s="207"/>
      <c r="I238" s="207"/>
      <c r="J238" s="207"/>
    </row>
    <row r="239" spans="2:10" s="208" customFormat="1">
      <c r="B239" s="269"/>
      <c r="C239" s="269"/>
      <c r="D239" s="270"/>
      <c r="E239" s="270"/>
      <c r="F239" s="270"/>
      <c r="H239" s="207"/>
      <c r="I239" s="207"/>
      <c r="J239" s="207"/>
    </row>
    <row r="240" spans="2:10" s="208" customFormat="1">
      <c r="B240" s="269"/>
      <c r="C240" s="269"/>
      <c r="D240" s="270"/>
      <c r="E240" s="270"/>
      <c r="F240" s="270"/>
      <c r="H240" s="207"/>
      <c r="I240" s="207"/>
      <c r="J240" s="207"/>
    </row>
    <row r="241" spans="2:10" s="208" customFormat="1">
      <c r="B241" s="269"/>
      <c r="C241" s="269"/>
      <c r="D241" s="270"/>
      <c r="E241" s="270"/>
      <c r="F241" s="270"/>
      <c r="H241" s="207"/>
      <c r="I241" s="207"/>
      <c r="J241" s="207"/>
    </row>
    <row r="242" spans="2:10" s="208" customFormat="1">
      <c r="B242" s="269"/>
      <c r="C242" s="269"/>
      <c r="D242" s="270"/>
      <c r="E242" s="270"/>
      <c r="F242" s="270"/>
      <c r="H242" s="207"/>
      <c r="I242" s="207"/>
      <c r="J242" s="207"/>
    </row>
    <row r="243" spans="2:10" s="208" customFormat="1">
      <c r="B243" s="269"/>
      <c r="C243" s="269"/>
      <c r="D243" s="270"/>
      <c r="E243" s="270"/>
      <c r="F243" s="270"/>
      <c r="H243" s="207"/>
      <c r="I243" s="207"/>
      <c r="J243" s="207"/>
    </row>
    <row r="244" spans="2:10" s="208" customFormat="1">
      <c r="B244" s="269"/>
      <c r="C244" s="269"/>
      <c r="D244" s="270"/>
      <c r="E244" s="270"/>
      <c r="F244" s="270"/>
      <c r="H244" s="207"/>
      <c r="I244" s="207"/>
      <c r="J244" s="207"/>
    </row>
    <row r="245" spans="2:10" s="208" customFormat="1">
      <c r="B245" s="269"/>
      <c r="C245" s="269"/>
      <c r="D245" s="270"/>
      <c r="E245" s="270"/>
      <c r="F245" s="270"/>
      <c r="H245" s="207"/>
      <c r="I245" s="207"/>
      <c r="J245" s="207"/>
    </row>
    <row r="246" spans="2:10" s="208" customFormat="1">
      <c r="B246" s="269"/>
      <c r="C246" s="269"/>
      <c r="D246" s="270"/>
      <c r="E246" s="270"/>
      <c r="F246" s="270"/>
      <c r="H246" s="207"/>
      <c r="I246" s="207"/>
      <c r="J246" s="207"/>
    </row>
    <row r="247" spans="2:10" s="208" customFormat="1">
      <c r="B247" s="269"/>
      <c r="C247" s="269"/>
      <c r="D247" s="270"/>
      <c r="E247" s="270"/>
      <c r="F247" s="270"/>
      <c r="H247" s="207"/>
      <c r="I247" s="207"/>
      <c r="J247" s="207"/>
    </row>
    <row r="248" spans="2:10" s="208" customFormat="1">
      <c r="B248" s="269"/>
      <c r="C248" s="269"/>
      <c r="D248" s="270"/>
      <c r="E248" s="270"/>
      <c r="F248" s="270"/>
      <c r="H248" s="207"/>
      <c r="I248" s="207"/>
      <c r="J248" s="207"/>
    </row>
    <row r="249" spans="2:10" s="208" customFormat="1">
      <c r="B249" s="269"/>
      <c r="C249" s="269"/>
      <c r="D249" s="270"/>
      <c r="E249" s="270"/>
      <c r="F249" s="270"/>
      <c r="H249" s="207"/>
      <c r="I249" s="207"/>
      <c r="J249" s="207"/>
    </row>
    <row r="250" spans="2:10" s="208" customFormat="1">
      <c r="B250" s="269"/>
      <c r="C250" s="269"/>
      <c r="D250" s="270"/>
      <c r="E250" s="270"/>
      <c r="F250" s="270"/>
      <c r="H250" s="207"/>
      <c r="I250" s="207"/>
      <c r="J250" s="207"/>
    </row>
    <row r="251" spans="2:10" s="208" customFormat="1">
      <c r="B251" s="269"/>
      <c r="C251" s="269"/>
      <c r="D251" s="270"/>
      <c r="E251" s="270"/>
      <c r="F251" s="270"/>
      <c r="H251" s="207"/>
      <c r="I251" s="207"/>
      <c r="J251" s="207"/>
    </row>
    <row r="252" spans="2:10" s="208" customFormat="1">
      <c r="B252" s="269"/>
      <c r="C252" s="269"/>
      <c r="D252" s="270"/>
      <c r="E252" s="270"/>
      <c r="F252" s="270"/>
      <c r="H252" s="207"/>
      <c r="I252" s="207"/>
      <c r="J252" s="207"/>
    </row>
    <row r="253" spans="2:10" s="208" customFormat="1">
      <c r="B253" s="269"/>
      <c r="C253" s="269"/>
      <c r="D253" s="270"/>
      <c r="E253" s="270"/>
      <c r="F253" s="270"/>
      <c r="H253" s="207"/>
      <c r="I253" s="207"/>
      <c r="J253" s="207"/>
    </row>
    <row r="254" spans="2:10" s="208" customFormat="1">
      <c r="B254" s="269"/>
      <c r="C254" s="269"/>
      <c r="D254" s="270"/>
      <c r="E254" s="270"/>
      <c r="F254" s="270"/>
      <c r="H254" s="207"/>
      <c r="I254" s="207"/>
      <c r="J254" s="207"/>
    </row>
    <row r="255" spans="2:10" s="208" customFormat="1">
      <c r="B255" s="269"/>
      <c r="C255" s="269"/>
      <c r="D255" s="270"/>
      <c r="E255" s="270"/>
      <c r="F255" s="270"/>
      <c r="H255" s="207"/>
      <c r="I255" s="207"/>
      <c r="J255" s="207"/>
    </row>
    <row r="256" spans="2:10" s="208" customFormat="1">
      <c r="B256" s="269"/>
      <c r="C256" s="269"/>
      <c r="D256" s="270"/>
      <c r="E256" s="270"/>
      <c r="F256" s="270"/>
      <c r="H256" s="207"/>
      <c r="I256" s="207"/>
      <c r="J256" s="207"/>
    </row>
    <row r="257" spans="2:10" s="208" customFormat="1">
      <c r="B257" s="269"/>
      <c r="C257" s="269"/>
      <c r="D257" s="270"/>
      <c r="E257" s="270"/>
      <c r="F257" s="270"/>
      <c r="H257" s="207"/>
      <c r="I257" s="207"/>
      <c r="J257" s="207"/>
    </row>
    <row r="258" spans="2:10" s="208" customFormat="1">
      <c r="B258" s="269"/>
      <c r="C258" s="269"/>
      <c r="D258" s="270"/>
      <c r="E258" s="270"/>
      <c r="F258" s="270"/>
      <c r="H258" s="207"/>
      <c r="I258" s="207"/>
      <c r="J258" s="207"/>
    </row>
    <row r="259" spans="2:10" s="208" customFormat="1">
      <c r="B259" s="269"/>
      <c r="C259" s="269"/>
      <c r="D259" s="270"/>
      <c r="E259" s="270"/>
      <c r="F259" s="270"/>
      <c r="H259" s="207"/>
      <c r="I259" s="207"/>
      <c r="J259" s="207"/>
    </row>
    <row r="260" spans="2:10" s="208" customFormat="1">
      <c r="B260" s="269"/>
      <c r="C260" s="269"/>
      <c r="D260" s="270"/>
      <c r="E260" s="270"/>
      <c r="F260" s="270"/>
      <c r="H260" s="207"/>
      <c r="I260" s="207"/>
      <c r="J260" s="207"/>
    </row>
    <row r="261" spans="2:10" s="208" customFormat="1">
      <c r="B261" s="269"/>
      <c r="C261" s="269"/>
      <c r="D261" s="270"/>
      <c r="E261" s="270"/>
      <c r="F261" s="270"/>
      <c r="H261" s="207"/>
      <c r="I261" s="207"/>
      <c r="J261" s="207"/>
    </row>
    <row r="262" spans="2:10" s="208" customFormat="1">
      <c r="B262" s="269"/>
      <c r="C262" s="269"/>
      <c r="D262" s="270"/>
      <c r="E262" s="270"/>
      <c r="F262" s="270"/>
      <c r="H262" s="207"/>
      <c r="I262" s="207"/>
      <c r="J262" s="207"/>
    </row>
    <row r="263" spans="2:10" s="208" customFormat="1">
      <c r="B263" s="269"/>
      <c r="C263" s="269"/>
      <c r="D263" s="270"/>
      <c r="E263" s="270"/>
      <c r="F263" s="270"/>
      <c r="H263" s="207"/>
      <c r="I263" s="207"/>
      <c r="J263" s="207"/>
    </row>
    <row r="264" spans="2:10" s="208" customFormat="1">
      <c r="B264" s="269"/>
      <c r="C264" s="269"/>
      <c r="D264" s="270"/>
      <c r="E264" s="270"/>
      <c r="F264" s="270"/>
      <c r="H264" s="207"/>
      <c r="I264" s="207"/>
      <c r="J264" s="207"/>
    </row>
    <row r="265" spans="2:10" s="208" customFormat="1">
      <c r="B265" s="269"/>
      <c r="C265" s="269"/>
      <c r="D265" s="270"/>
      <c r="E265" s="270"/>
      <c r="F265" s="270"/>
      <c r="H265" s="207"/>
      <c r="I265" s="207"/>
      <c r="J265" s="207"/>
    </row>
    <row r="266" spans="2:10" s="208" customFormat="1">
      <c r="B266" s="269"/>
      <c r="C266" s="269"/>
      <c r="D266" s="270"/>
      <c r="E266" s="270"/>
      <c r="F266" s="270"/>
      <c r="H266" s="207"/>
      <c r="I266" s="207"/>
      <c r="J266" s="207"/>
    </row>
    <row r="267" spans="2:10" s="208" customFormat="1">
      <c r="B267" s="269"/>
      <c r="C267" s="269"/>
      <c r="D267" s="270"/>
      <c r="E267" s="270"/>
      <c r="F267" s="270"/>
      <c r="H267" s="207"/>
      <c r="I267" s="207"/>
      <c r="J267" s="207"/>
    </row>
    <row r="268" spans="2:10" s="208" customFormat="1">
      <c r="B268" s="269"/>
      <c r="C268" s="269"/>
      <c r="D268" s="270"/>
      <c r="E268" s="270"/>
      <c r="F268" s="270"/>
      <c r="H268" s="207"/>
      <c r="I268" s="207"/>
      <c r="J268" s="207"/>
    </row>
    <row r="269" spans="2:10" s="208" customFormat="1">
      <c r="B269" s="269"/>
      <c r="C269" s="269"/>
      <c r="D269" s="270"/>
      <c r="E269" s="270"/>
      <c r="F269" s="270"/>
      <c r="H269" s="207"/>
      <c r="I269" s="207"/>
      <c r="J269" s="207"/>
    </row>
    <row r="270" spans="2:10" s="208" customFormat="1">
      <c r="B270" s="269"/>
      <c r="C270" s="269"/>
      <c r="D270" s="270"/>
      <c r="E270" s="270"/>
      <c r="F270" s="270"/>
      <c r="H270" s="207"/>
      <c r="I270" s="207"/>
      <c r="J270" s="207"/>
    </row>
    <row r="271" spans="2:10" s="208" customFormat="1">
      <c r="B271" s="269"/>
      <c r="C271" s="269"/>
      <c r="D271" s="270"/>
      <c r="E271" s="270"/>
      <c r="F271" s="270"/>
      <c r="H271" s="207"/>
      <c r="I271" s="207"/>
      <c r="J271" s="207"/>
    </row>
    <row r="272" spans="2:10" s="208" customFormat="1">
      <c r="B272" s="269"/>
      <c r="C272" s="269"/>
      <c r="D272" s="270"/>
      <c r="E272" s="270"/>
      <c r="F272" s="270"/>
      <c r="H272" s="207"/>
      <c r="I272" s="207"/>
      <c r="J272" s="207"/>
    </row>
    <row r="273" spans="2:10" s="208" customFormat="1">
      <c r="B273" s="269"/>
      <c r="C273" s="269"/>
      <c r="D273" s="270"/>
      <c r="E273" s="270"/>
      <c r="F273" s="270"/>
      <c r="H273" s="207"/>
      <c r="I273" s="207"/>
      <c r="J273" s="207"/>
    </row>
    <row r="274" spans="2:10" s="208" customFormat="1">
      <c r="B274" s="269"/>
      <c r="C274" s="269"/>
      <c r="D274" s="270"/>
      <c r="E274" s="270"/>
      <c r="F274" s="270"/>
      <c r="H274" s="207"/>
      <c r="I274" s="207"/>
      <c r="J274" s="207"/>
    </row>
    <row r="275" spans="2:10" s="208" customFormat="1">
      <c r="B275" s="269"/>
      <c r="C275" s="269"/>
      <c r="D275" s="270"/>
      <c r="E275" s="270"/>
      <c r="F275" s="270"/>
      <c r="H275" s="207"/>
      <c r="I275" s="207"/>
      <c r="J275" s="207"/>
    </row>
    <row r="276" spans="2:10" s="208" customFormat="1">
      <c r="B276" s="269"/>
      <c r="C276" s="269"/>
      <c r="D276" s="270"/>
      <c r="E276" s="270"/>
      <c r="F276" s="270"/>
      <c r="H276" s="207"/>
      <c r="I276" s="207"/>
      <c r="J276" s="207"/>
    </row>
    <row r="277" spans="2:10" s="208" customFormat="1">
      <c r="B277" s="269"/>
      <c r="C277" s="269"/>
      <c r="D277" s="270"/>
      <c r="E277" s="270"/>
      <c r="F277" s="270"/>
      <c r="H277" s="207"/>
      <c r="I277" s="207"/>
      <c r="J277" s="207"/>
    </row>
    <row r="278" spans="2:10" s="208" customFormat="1">
      <c r="B278" s="269"/>
      <c r="C278" s="269"/>
      <c r="D278" s="270"/>
      <c r="E278" s="270"/>
      <c r="F278" s="270"/>
      <c r="H278" s="207"/>
      <c r="I278" s="207"/>
      <c r="J278" s="207"/>
    </row>
    <row r="279" spans="2:10" s="208" customFormat="1">
      <c r="B279" s="269"/>
      <c r="C279" s="269"/>
      <c r="D279" s="270"/>
      <c r="E279" s="270"/>
      <c r="F279" s="270"/>
      <c r="H279" s="207"/>
      <c r="I279" s="207"/>
      <c r="J279" s="207"/>
    </row>
    <row r="280" spans="2:10" s="208" customFormat="1">
      <c r="B280" s="269"/>
      <c r="C280" s="269"/>
      <c r="D280" s="270"/>
      <c r="E280" s="270"/>
      <c r="F280" s="270"/>
      <c r="H280" s="207"/>
      <c r="I280" s="207"/>
      <c r="J280" s="207"/>
    </row>
    <row r="281" spans="2:10" s="208" customFormat="1">
      <c r="B281" s="269"/>
      <c r="C281" s="269"/>
      <c r="D281" s="270"/>
      <c r="E281" s="270"/>
      <c r="F281" s="270"/>
      <c r="H281" s="207"/>
      <c r="I281" s="207"/>
      <c r="J281" s="207"/>
    </row>
    <row r="282" spans="2:10" s="208" customFormat="1">
      <c r="B282" s="269"/>
      <c r="C282" s="269"/>
      <c r="D282" s="270"/>
      <c r="E282" s="270"/>
      <c r="F282" s="270"/>
      <c r="H282" s="207"/>
      <c r="I282" s="207"/>
      <c r="J282" s="207"/>
    </row>
    <row r="283" spans="2:10" s="208" customFormat="1">
      <c r="B283" s="269"/>
      <c r="C283" s="269"/>
      <c r="D283" s="270"/>
      <c r="E283" s="270"/>
      <c r="F283" s="270"/>
      <c r="H283" s="207"/>
      <c r="I283" s="207"/>
      <c r="J283" s="207"/>
    </row>
    <row r="284" spans="2:10" s="208" customFormat="1">
      <c r="B284" s="269"/>
      <c r="C284" s="269"/>
      <c r="D284" s="270"/>
      <c r="E284" s="270"/>
      <c r="F284" s="270"/>
      <c r="H284" s="207"/>
      <c r="I284" s="207"/>
      <c r="J284" s="207"/>
    </row>
    <row r="285" spans="2:10" s="208" customFormat="1">
      <c r="B285" s="269"/>
      <c r="C285" s="269"/>
      <c r="D285" s="270"/>
      <c r="E285" s="270"/>
      <c r="F285" s="270"/>
      <c r="H285" s="207"/>
      <c r="I285" s="207"/>
      <c r="J285" s="207"/>
    </row>
    <row r="286" spans="2:10" s="208" customFormat="1">
      <c r="B286" s="269"/>
      <c r="C286" s="269"/>
      <c r="D286" s="270"/>
      <c r="E286" s="270"/>
      <c r="F286" s="270"/>
      <c r="H286" s="207"/>
      <c r="I286" s="207"/>
      <c r="J286" s="207"/>
    </row>
    <row r="287" spans="2:10" s="208" customFormat="1">
      <c r="B287" s="269"/>
      <c r="C287" s="269"/>
      <c r="D287" s="270"/>
      <c r="E287" s="270"/>
      <c r="F287" s="270"/>
      <c r="H287" s="207"/>
      <c r="I287" s="207"/>
      <c r="J287" s="207"/>
    </row>
    <row r="288" spans="2:10" s="208" customFormat="1">
      <c r="B288" s="269"/>
      <c r="C288" s="269"/>
      <c r="D288" s="270"/>
      <c r="E288" s="270"/>
      <c r="F288" s="270"/>
      <c r="H288" s="207"/>
      <c r="I288" s="207"/>
      <c r="J288" s="207"/>
    </row>
    <row r="289" spans="2:10" s="208" customFormat="1">
      <c r="B289" s="269"/>
      <c r="C289" s="269"/>
      <c r="D289" s="270"/>
      <c r="E289" s="270"/>
      <c r="F289" s="270"/>
      <c r="H289" s="207"/>
      <c r="I289" s="207"/>
      <c r="J289" s="207"/>
    </row>
    <row r="290" spans="2:10" s="208" customFormat="1">
      <c r="B290" s="269"/>
      <c r="C290" s="269"/>
      <c r="D290" s="270"/>
      <c r="E290" s="270"/>
      <c r="F290" s="270"/>
      <c r="H290" s="207"/>
      <c r="I290" s="207"/>
      <c r="J290" s="207"/>
    </row>
    <row r="291" spans="2:10" s="208" customFormat="1">
      <c r="B291" s="269"/>
      <c r="C291" s="269"/>
      <c r="D291" s="270"/>
      <c r="E291" s="270"/>
      <c r="F291" s="270"/>
      <c r="H291" s="207"/>
      <c r="I291" s="207"/>
      <c r="J291" s="207"/>
    </row>
    <row r="292" spans="2:10" s="208" customFormat="1">
      <c r="B292" s="269"/>
      <c r="C292" s="269"/>
      <c r="D292" s="270"/>
      <c r="E292" s="270"/>
      <c r="F292" s="270"/>
      <c r="H292" s="207"/>
      <c r="I292" s="207"/>
      <c r="J292" s="207"/>
    </row>
    <row r="293" spans="2:10" s="208" customFormat="1">
      <c r="B293" s="269"/>
      <c r="C293" s="269"/>
      <c r="D293" s="270"/>
      <c r="E293" s="270"/>
      <c r="F293" s="270"/>
      <c r="H293" s="207"/>
      <c r="I293" s="207"/>
      <c r="J293" s="207"/>
    </row>
    <row r="294" spans="2:10" s="208" customFormat="1">
      <c r="B294" s="269"/>
      <c r="C294" s="269"/>
      <c r="D294" s="270"/>
      <c r="E294" s="270"/>
      <c r="F294" s="270"/>
      <c r="H294" s="207"/>
      <c r="I294" s="207"/>
      <c r="J294" s="207"/>
    </row>
    <row r="295" spans="2:10" s="208" customFormat="1">
      <c r="B295" s="269"/>
      <c r="C295" s="269"/>
      <c r="D295" s="270"/>
      <c r="E295" s="270"/>
      <c r="F295" s="270"/>
      <c r="H295" s="207"/>
      <c r="I295" s="207"/>
      <c r="J295" s="207"/>
    </row>
    <row r="296" spans="2:10" s="208" customFormat="1">
      <c r="B296" s="269"/>
      <c r="C296" s="269"/>
      <c r="D296" s="270"/>
      <c r="E296" s="270"/>
      <c r="F296" s="270"/>
      <c r="H296" s="207"/>
      <c r="I296" s="207"/>
      <c r="J296" s="207"/>
    </row>
    <row r="297" spans="2:10" s="208" customFormat="1">
      <c r="B297" s="269"/>
      <c r="C297" s="269"/>
      <c r="D297" s="270"/>
      <c r="E297" s="270"/>
      <c r="F297" s="270"/>
      <c r="H297" s="207"/>
      <c r="I297" s="207"/>
      <c r="J297" s="207"/>
    </row>
    <row r="298" spans="2:10" s="208" customFormat="1">
      <c r="B298" s="269"/>
      <c r="C298" s="269"/>
      <c r="D298" s="270"/>
      <c r="E298" s="270"/>
      <c r="F298" s="270"/>
      <c r="H298" s="207"/>
      <c r="I298" s="207"/>
      <c r="J298" s="207"/>
    </row>
    <row r="299" spans="2:10" s="208" customFormat="1">
      <c r="B299" s="269"/>
      <c r="C299" s="269"/>
      <c r="D299" s="270"/>
      <c r="E299" s="270"/>
      <c r="F299" s="270"/>
      <c r="H299" s="207"/>
      <c r="I299" s="207"/>
      <c r="J299" s="207"/>
    </row>
    <row r="300" spans="2:10" s="208" customFormat="1">
      <c r="B300" s="269"/>
      <c r="C300" s="269"/>
      <c r="D300" s="270"/>
      <c r="E300" s="270"/>
      <c r="F300" s="270"/>
      <c r="H300" s="207"/>
      <c r="I300" s="207"/>
      <c r="J300" s="207"/>
    </row>
    <row r="301" spans="2:10" s="208" customFormat="1">
      <c r="B301" s="269"/>
      <c r="C301" s="269"/>
      <c r="D301" s="270"/>
      <c r="E301" s="270"/>
      <c r="F301" s="270"/>
      <c r="H301" s="207"/>
      <c r="I301" s="207"/>
      <c r="J301" s="207"/>
    </row>
    <row r="302" spans="2:10" s="208" customFormat="1">
      <c r="B302" s="269"/>
      <c r="C302" s="269"/>
      <c r="D302" s="270"/>
      <c r="E302" s="270"/>
      <c r="F302" s="270"/>
      <c r="H302" s="207"/>
      <c r="I302" s="207"/>
      <c r="J302" s="207"/>
    </row>
    <row r="303" spans="2:10" s="208" customFormat="1">
      <c r="B303" s="269"/>
      <c r="C303" s="269"/>
      <c r="D303" s="270"/>
      <c r="E303" s="270"/>
      <c r="F303" s="270"/>
      <c r="H303" s="207"/>
      <c r="I303" s="207"/>
      <c r="J303" s="207"/>
    </row>
    <row r="304" spans="2:10" s="208" customFormat="1">
      <c r="B304" s="269"/>
      <c r="C304" s="269"/>
      <c r="D304" s="270"/>
      <c r="E304" s="270"/>
      <c r="F304" s="270"/>
      <c r="H304" s="207"/>
      <c r="I304" s="207"/>
      <c r="J304" s="207"/>
    </row>
    <row r="305" spans="2:10" s="208" customFormat="1">
      <c r="B305" s="269"/>
      <c r="C305" s="269"/>
      <c r="D305" s="270"/>
      <c r="E305" s="270"/>
      <c r="F305" s="270"/>
      <c r="H305" s="207"/>
      <c r="I305" s="207"/>
      <c r="J305" s="207"/>
    </row>
    <row r="306" spans="2:10" s="208" customFormat="1">
      <c r="B306" s="269"/>
      <c r="C306" s="269"/>
      <c r="D306" s="270"/>
      <c r="E306" s="270"/>
      <c r="F306" s="270"/>
      <c r="H306" s="207"/>
      <c r="I306" s="207"/>
      <c r="J306" s="207"/>
    </row>
    <row r="307" spans="2:10" s="208" customFormat="1">
      <c r="B307" s="269"/>
      <c r="C307" s="269"/>
      <c r="D307" s="270"/>
      <c r="E307" s="270"/>
      <c r="F307" s="270"/>
      <c r="H307" s="207"/>
      <c r="I307" s="207"/>
      <c r="J307" s="207"/>
    </row>
    <row r="308" spans="2:10" s="208" customFormat="1">
      <c r="B308" s="269"/>
      <c r="C308" s="269"/>
      <c r="D308" s="270"/>
      <c r="E308" s="270"/>
      <c r="F308" s="270"/>
      <c r="H308" s="207"/>
      <c r="I308" s="207"/>
      <c r="J308" s="207"/>
    </row>
    <row r="309" spans="2:10" s="208" customFormat="1">
      <c r="B309" s="269"/>
      <c r="C309" s="269"/>
      <c r="D309" s="270"/>
      <c r="E309" s="270"/>
      <c r="F309" s="270"/>
      <c r="H309" s="207"/>
      <c r="I309" s="207"/>
      <c r="J309" s="207"/>
    </row>
    <row r="310" spans="2:10" s="208" customFormat="1">
      <c r="B310" s="269"/>
      <c r="C310" s="269"/>
      <c r="D310" s="270"/>
      <c r="E310" s="270"/>
      <c r="F310" s="270"/>
      <c r="H310" s="207"/>
      <c r="I310" s="207"/>
      <c r="J310" s="207"/>
    </row>
    <row r="311" spans="2:10" s="208" customFormat="1">
      <c r="B311" s="269"/>
      <c r="C311" s="269"/>
      <c r="D311" s="270"/>
      <c r="E311" s="270"/>
      <c r="F311" s="270"/>
      <c r="H311" s="207"/>
      <c r="I311" s="207"/>
      <c r="J311" s="207"/>
    </row>
    <row r="312" spans="2:10" s="208" customFormat="1">
      <c r="B312" s="269"/>
      <c r="C312" s="269"/>
      <c r="D312" s="270"/>
      <c r="E312" s="270"/>
      <c r="F312" s="270"/>
      <c r="H312" s="207"/>
      <c r="I312" s="207"/>
      <c r="J312" s="207"/>
    </row>
    <row r="313" spans="2:10" s="208" customFormat="1">
      <c r="B313" s="269"/>
      <c r="C313" s="269"/>
      <c r="D313" s="270"/>
      <c r="E313" s="270"/>
      <c r="F313" s="270"/>
      <c r="H313" s="207"/>
      <c r="I313" s="207"/>
      <c r="J313" s="207"/>
    </row>
    <row r="314" spans="2:10" s="208" customFormat="1">
      <c r="B314" s="269"/>
      <c r="C314" s="269"/>
      <c r="D314" s="270"/>
      <c r="E314" s="270"/>
      <c r="F314" s="270"/>
      <c r="H314" s="207"/>
      <c r="I314" s="207"/>
      <c r="J314" s="207"/>
    </row>
    <row r="315" spans="2:10" s="208" customFormat="1">
      <c r="B315" s="269"/>
      <c r="C315" s="269"/>
      <c r="D315" s="270"/>
      <c r="E315" s="270"/>
      <c r="F315" s="270"/>
      <c r="H315" s="207"/>
      <c r="I315" s="207"/>
      <c r="J315" s="207"/>
    </row>
    <row r="316" spans="2:10" s="208" customFormat="1">
      <c r="B316" s="269"/>
      <c r="C316" s="269"/>
      <c r="D316" s="270"/>
      <c r="E316" s="270"/>
      <c r="F316" s="270"/>
      <c r="H316" s="207"/>
      <c r="I316" s="207"/>
      <c r="J316" s="207"/>
    </row>
    <row r="317" spans="2:10" s="208" customFormat="1">
      <c r="B317" s="269"/>
      <c r="C317" s="269"/>
      <c r="D317" s="270"/>
      <c r="E317" s="270"/>
      <c r="F317" s="270"/>
      <c r="H317" s="207"/>
      <c r="I317" s="207"/>
      <c r="J317" s="207"/>
    </row>
    <row r="318" spans="2:10" s="208" customFormat="1">
      <c r="B318" s="269"/>
      <c r="C318" s="269"/>
      <c r="D318" s="270"/>
      <c r="E318" s="270"/>
      <c r="F318" s="270"/>
      <c r="H318" s="207"/>
      <c r="I318" s="207"/>
      <c r="J318" s="207"/>
    </row>
    <row r="319" spans="2:10" s="208" customFormat="1">
      <c r="B319" s="269"/>
      <c r="C319" s="269"/>
      <c r="D319" s="270"/>
      <c r="E319" s="270"/>
      <c r="F319" s="270"/>
      <c r="H319" s="207"/>
      <c r="I319" s="207"/>
      <c r="J319" s="207"/>
    </row>
    <row r="320" spans="2:10" s="208" customFormat="1">
      <c r="B320" s="269"/>
      <c r="C320" s="269"/>
      <c r="D320" s="270"/>
      <c r="E320" s="270"/>
      <c r="F320" s="270"/>
      <c r="H320" s="207"/>
      <c r="I320" s="207"/>
      <c r="J320" s="207"/>
    </row>
    <row r="321" spans="2:10" s="208" customFormat="1">
      <c r="B321" s="269"/>
      <c r="C321" s="269"/>
      <c r="D321" s="270"/>
      <c r="E321" s="270"/>
      <c r="F321" s="270"/>
      <c r="H321" s="207"/>
      <c r="I321" s="207"/>
      <c r="J321" s="207"/>
    </row>
    <row r="322" spans="2:10" s="208" customFormat="1">
      <c r="B322" s="269"/>
      <c r="C322" s="269"/>
      <c r="D322" s="270"/>
      <c r="E322" s="270"/>
      <c r="F322" s="270"/>
      <c r="H322" s="207"/>
      <c r="I322" s="207"/>
      <c r="J322" s="207"/>
    </row>
    <row r="323" spans="2:10" s="208" customFormat="1">
      <c r="B323" s="269"/>
      <c r="C323" s="269"/>
      <c r="D323" s="270"/>
      <c r="E323" s="270"/>
      <c r="F323" s="270"/>
      <c r="H323" s="207"/>
      <c r="I323" s="207"/>
      <c r="J323" s="207"/>
    </row>
    <row r="324" spans="2:10" s="208" customFormat="1">
      <c r="B324" s="269"/>
      <c r="C324" s="269"/>
      <c r="D324" s="270"/>
      <c r="E324" s="270"/>
      <c r="F324" s="270"/>
      <c r="H324" s="207"/>
      <c r="I324" s="207"/>
      <c r="J324" s="207"/>
    </row>
    <row r="325" spans="2:10" s="208" customFormat="1">
      <c r="B325" s="269"/>
      <c r="C325" s="269"/>
      <c r="D325" s="270"/>
      <c r="E325" s="270"/>
      <c r="F325" s="270"/>
      <c r="H325" s="207"/>
      <c r="I325" s="207"/>
      <c r="J325" s="207"/>
    </row>
    <row r="326" spans="2:10" s="208" customFormat="1">
      <c r="B326" s="269"/>
      <c r="C326" s="269"/>
      <c r="D326" s="270"/>
      <c r="E326" s="270"/>
      <c r="F326" s="270"/>
      <c r="H326" s="207"/>
      <c r="I326" s="207"/>
      <c r="J326" s="207"/>
    </row>
    <row r="327" spans="2:10" s="208" customFormat="1">
      <c r="B327" s="269"/>
      <c r="C327" s="269"/>
      <c r="D327" s="270"/>
      <c r="E327" s="270"/>
      <c r="F327" s="270"/>
      <c r="H327" s="207"/>
      <c r="I327" s="207"/>
      <c r="J327" s="207"/>
    </row>
    <row r="328" spans="2:10" s="208" customFormat="1">
      <c r="B328" s="269"/>
      <c r="C328" s="269"/>
      <c r="D328" s="270"/>
      <c r="E328" s="270"/>
      <c r="F328" s="270"/>
      <c r="H328" s="207"/>
      <c r="I328" s="207"/>
      <c r="J328" s="207"/>
    </row>
    <row r="329" spans="2:10" s="208" customFormat="1">
      <c r="B329" s="269"/>
      <c r="C329" s="269"/>
      <c r="D329" s="270"/>
      <c r="E329" s="270"/>
      <c r="F329" s="270"/>
      <c r="H329" s="207"/>
      <c r="I329" s="207"/>
      <c r="J329" s="207"/>
    </row>
    <row r="330" spans="2:10" s="208" customFormat="1">
      <c r="B330" s="269"/>
      <c r="C330" s="269"/>
      <c r="D330" s="270"/>
      <c r="E330" s="270"/>
      <c r="F330" s="270"/>
      <c r="H330" s="207"/>
      <c r="I330" s="207"/>
      <c r="J330" s="207"/>
    </row>
    <row r="331" spans="2:10" s="208" customFormat="1">
      <c r="B331" s="269"/>
      <c r="C331" s="269"/>
      <c r="D331" s="270"/>
      <c r="E331" s="270"/>
      <c r="F331" s="270"/>
      <c r="H331" s="207"/>
      <c r="I331" s="207"/>
      <c r="J331" s="207"/>
    </row>
    <row r="332" spans="2:10" s="208" customFormat="1">
      <c r="B332" s="269"/>
      <c r="C332" s="269"/>
      <c r="D332" s="270"/>
      <c r="E332" s="270"/>
      <c r="F332" s="270"/>
      <c r="H332" s="207"/>
      <c r="I332" s="207"/>
      <c r="J332" s="207"/>
    </row>
    <row r="333" spans="2:10" s="208" customFormat="1">
      <c r="B333" s="269"/>
      <c r="C333" s="269"/>
      <c r="D333" s="270"/>
      <c r="E333" s="270"/>
      <c r="F333" s="270"/>
      <c r="H333" s="207"/>
      <c r="I333" s="207"/>
      <c r="J333" s="207"/>
    </row>
    <row r="334" spans="2:10" s="208" customFormat="1">
      <c r="B334" s="269"/>
      <c r="C334" s="269"/>
      <c r="D334" s="270"/>
      <c r="E334" s="270"/>
      <c r="F334" s="270"/>
      <c r="H334" s="207"/>
      <c r="I334" s="207"/>
      <c r="J334" s="207"/>
    </row>
    <row r="335" spans="2:10" s="208" customFormat="1">
      <c r="B335" s="269"/>
      <c r="C335" s="269"/>
      <c r="D335" s="270"/>
      <c r="E335" s="270"/>
      <c r="F335" s="270"/>
      <c r="H335" s="207"/>
      <c r="I335" s="207"/>
      <c r="J335" s="207"/>
    </row>
    <row r="336" spans="2:10" s="208" customFormat="1">
      <c r="B336" s="269"/>
      <c r="C336" s="269"/>
      <c r="D336" s="270"/>
      <c r="E336" s="270"/>
      <c r="F336" s="270"/>
      <c r="H336" s="207"/>
      <c r="I336" s="207"/>
      <c r="J336" s="207"/>
    </row>
    <row r="337" spans="2:10" s="208" customFormat="1">
      <c r="B337" s="269"/>
      <c r="C337" s="269"/>
      <c r="D337" s="270"/>
      <c r="E337" s="270"/>
      <c r="F337" s="270"/>
      <c r="H337" s="207"/>
      <c r="I337" s="207"/>
      <c r="J337" s="207"/>
    </row>
    <row r="338" spans="2:10" s="208" customFormat="1">
      <c r="B338" s="269"/>
      <c r="C338" s="269"/>
      <c r="D338" s="270"/>
      <c r="E338" s="270"/>
      <c r="F338" s="270"/>
      <c r="H338" s="207"/>
      <c r="I338" s="207"/>
      <c r="J338" s="207"/>
    </row>
    <row r="339" spans="2:10" s="208" customFormat="1">
      <c r="B339" s="269"/>
      <c r="C339" s="269"/>
      <c r="D339" s="270"/>
      <c r="E339" s="270"/>
      <c r="F339" s="270"/>
      <c r="H339" s="207"/>
      <c r="I339" s="207"/>
      <c r="J339" s="207"/>
    </row>
    <row r="340" spans="2:10" s="208" customFormat="1">
      <c r="B340" s="269"/>
      <c r="C340" s="269"/>
      <c r="D340" s="270"/>
      <c r="E340" s="270"/>
      <c r="F340" s="270"/>
      <c r="H340" s="207"/>
      <c r="I340" s="207"/>
      <c r="J340" s="207"/>
    </row>
    <row r="341" spans="2:10" s="208" customFormat="1">
      <c r="B341" s="269"/>
      <c r="C341" s="269"/>
      <c r="D341" s="270"/>
      <c r="E341" s="270"/>
      <c r="F341" s="270"/>
      <c r="H341" s="207"/>
      <c r="I341" s="207"/>
      <c r="J341" s="207"/>
    </row>
    <row r="342" spans="2:10" s="208" customFormat="1">
      <c r="B342" s="269"/>
      <c r="C342" s="269"/>
      <c r="D342" s="270"/>
      <c r="E342" s="270"/>
      <c r="F342" s="270"/>
      <c r="H342" s="207"/>
      <c r="I342" s="207"/>
      <c r="J342" s="207"/>
    </row>
    <row r="343" spans="2:10" s="208" customFormat="1">
      <c r="B343" s="269"/>
      <c r="C343" s="269"/>
      <c r="D343" s="270"/>
      <c r="E343" s="270"/>
      <c r="F343" s="270"/>
      <c r="H343" s="207"/>
      <c r="I343" s="207"/>
      <c r="J343" s="207"/>
    </row>
    <row r="344" spans="2:10" s="208" customFormat="1">
      <c r="B344" s="269"/>
      <c r="C344" s="269"/>
      <c r="D344" s="270"/>
      <c r="E344" s="270"/>
      <c r="F344" s="270"/>
      <c r="H344" s="207"/>
      <c r="I344" s="207"/>
      <c r="J344" s="207"/>
    </row>
    <row r="345" spans="2:10" s="208" customFormat="1">
      <c r="B345" s="269"/>
      <c r="C345" s="269"/>
      <c r="D345" s="270"/>
      <c r="E345" s="270"/>
      <c r="F345" s="270"/>
      <c r="H345" s="207"/>
      <c r="I345" s="207"/>
      <c r="J345" s="207"/>
    </row>
    <row r="346" spans="2:10" s="208" customFormat="1">
      <c r="B346" s="269"/>
      <c r="C346" s="269"/>
      <c r="D346" s="270"/>
      <c r="E346" s="270"/>
      <c r="F346" s="270"/>
      <c r="H346" s="207"/>
      <c r="I346" s="207"/>
      <c r="J346" s="207"/>
    </row>
    <row r="347" spans="2:10" s="208" customFormat="1">
      <c r="B347" s="269"/>
      <c r="C347" s="269"/>
      <c r="D347" s="270"/>
      <c r="E347" s="270"/>
      <c r="F347" s="270"/>
      <c r="H347" s="207"/>
      <c r="I347" s="207"/>
      <c r="J347" s="207"/>
    </row>
    <row r="348" spans="2:10" s="208" customFormat="1">
      <c r="B348" s="269"/>
      <c r="C348" s="269"/>
      <c r="D348" s="270"/>
      <c r="E348" s="270"/>
      <c r="F348" s="270"/>
      <c r="H348" s="207"/>
      <c r="I348" s="207"/>
      <c r="J348" s="207"/>
    </row>
    <row r="349" spans="2:10" s="208" customFormat="1">
      <c r="B349" s="269"/>
      <c r="C349" s="269"/>
      <c r="D349" s="270"/>
      <c r="E349" s="270"/>
      <c r="F349" s="270"/>
      <c r="H349" s="207"/>
      <c r="I349" s="207"/>
      <c r="J349" s="207"/>
    </row>
    <row r="350" spans="2:10" s="208" customFormat="1">
      <c r="B350" s="269"/>
      <c r="C350" s="269"/>
      <c r="D350" s="270"/>
      <c r="E350" s="270"/>
      <c r="F350" s="270"/>
      <c r="H350" s="207"/>
      <c r="I350" s="207"/>
      <c r="J350" s="207"/>
    </row>
    <row r="351" spans="2:10" s="208" customFormat="1">
      <c r="B351" s="269"/>
      <c r="C351" s="269"/>
      <c r="D351" s="270"/>
      <c r="E351" s="270"/>
      <c r="F351" s="270"/>
      <c r="H351" s="207"/>
      <c r="I351" s="207"/>
      <c r="J351" s="207"/>
    </row>
    <row r="352" spans="2:10" s="208" customFormat="1">
      <c r="B352" s="269"/>
      <c r="C352" s="269"/>
      <c r="D352" s="270"/>
      <c r="E352" s="270"/>
      <c r="F352" s="270"/>
      <c r="H352" s="207"/>
      <c r="I352" s="207"/>
      <c r="J352" s="207"/>
    </row>
    <row r="353" spans="2:10" s="208" customFormat="1">
      <c r="B353" s="269"/>
      <c r="C353" s="269"/>
      <c r="D353" s="270"/>
      <c r="E353" s="270"/>
      <c r="F353" s="270"/>
      <c r="H353" s="207"/>
      <c r="I353" s="207"/>
      <c r="J353" s="207"/>
    </row>
    <row r="354" spans="2:10" s="208" customFormat="1">
      <c r="B354" s="269"/>
      <c r="C354" s="269"/>
      <c r="D354" s="270"/>
      <c r="E354" s="270"/>
      <c r="F354" s="270"/>
      <c r="H354" s="207"/>
      <c r="I354" s="207"/>
      <c r="J354" s="207"/>
    </row>
    <row r="355" spans="2:10" s="208" customFormat="1">
      <c r="B355" s="269"/>
      <c r="C355" s="269"/>
      <c r="D355" s="270"/>
      <c r="E355" s="270"/>
      <c r="F355" s="270"/>
      <c r="H355" s="207"/>
      <c r="I355" s="207"/>
      <c r="J355" s="207"/>
    </row>
    <row r="356" spans="2:10" s="208" customFormat="1">
      <c r="B356" s="269"/>
      <c r="C356" s="269"/>
      <c r="D356" s="270"/>
      <c r="E356" s="270"/>
      <c r="F356" s="270"/>
      <c r="H356" s="207"/>
      <c r="I356" s="207"/>
      <c r="J356" s="207"/>
    </row>
    <row r="357" spans="2:10" s="208" customFormat="1">
      <c r="B357" s="269"/>
      <c r="C357" s="269"/>
      <c r="D357" s="270"/>
      <c r="E357" s="270"/>
      <c r="F357" s="270"/>
      <c r="H357" s="207"/>
      <c r="I357" s="207"/>
      <c r="J357" s="207"/>
    </row>
    <row r="358" spans="2:10" s="208" customFormat="1">
      <c r="B358" s="269"/>
      <c r="C358" s="269"/>
      <c r="D358" s="270"/>
      <c r="E358" s="270"/>
      <c r="F358" s="270"/>
      <c r="H358" s="207"/>
      <c r="I358" s="207"/>
      <c r="J358" s="207"/>
    </row>
    <row r="359" spans="2:10" s="208" customFormat="1">
      <c r="B359" s="269"/>
      <c r="C359" s="269"/>
      <c r="D359" s="270"/>
      <c r="E359" s="270"/>
      <c r="F359" s="270"/>
      <c r="H359" s="207"/>
      <c r="I359" s="207"/>
      <c r="J359" s="207"/>
    </row>
    <row r="360" spans="2:10" s="208" customFormat="1">
      <c r="B360" s="269"/>
      <c r="C360" s="269"/>
      <c r="D360" s="270"/>
      <c r="E360" s="270"/>
      <c r="F360" s="270"/>
      <c r="H360" s="207"/>
      <c r="I360" s="207"/>
      <c r="J360" s="207"/>
    </row>
    <row r="361" spans="2:10" s="208" customFormat="1">
      <c r="B361" s="269"/>
      <c r="C361" s="269"/>
      <c r="D361" s="270"/>
      <c r="E361" s="270"/>
      <c r="F361" s="270"/>
      <c r="H361" s="207"/>
      <c r="I361" s="207"/>
      <c r="J361" s="207"/>
    </row>
    <row r="362" spans="2:10" s="208" customFormat="1">
      <c r="B362" s="269"/>
      <c r="C362" s="269"/>
      <c r="D362" s="270"/>
      <c r="E362" s="270"/>
      <c r="F362" s="270"/>
      <c r="H362" s="207"/>
      <c r="I362" s="207"/>
      <c r="J362" s="207"/>
    </row>
    <row r="363" spans="2:10" s="208" customFormat="1">
      <c r="B363" s="269"/>
      <c r="C363" s="269"/>
      <c r="D363" s="270"/>
      <c r="E363" s="270"/>
      <c r="F363" s="270"/>
      <c r="H363" s="207"/>
      <c r="I363" s="207"/>
      <c r="J363" s="207"/>
    </row>
    <row r="364" spans="2:10" s="208" customFormat="1">
      <c r="B364" s="269"/>
      <c r="C364" s="269"/>
      <c r="D364" s="270"/>
      <c r="E364" s="270"/>
      <c r="F364" s="270"/>
      <c r="H364" s="207"/>
      <c r="I364" s="207"/>
      <c r="J364" s="207"/>
    </row>
    <row r="365" spans="2:10" s="208" customFormat="1">
      <c r="B365" s="269"/>
      <c r="C365" s="269"/>
      <c r="D365" s="270"/>
      <c r="E365" s="270"/>
      <c r="F365" s="270"/>
      <c r="H365" s="207"/>
      <c r="I365" s="207"/>
      <c r="J365" s="207"/>
    </row>
    <row r="366" spans="2:10" s="208" customFormat="1">
      <c r="B366" s="269"/>
      <c r="C366" s="269"/>
      <c r="D366" s="270"/>
      <c r="E366" s="270"/>
      <c r="F366" s="270"/>
      <c r="H366" s="207"/>
      <c r="I366" s="207"/>
      <c r="J366" s="207"/>
    </row>
    <row r="367" spans="2:10" s="208" customFormat="1">
      <c r="B367" s="269"/>
      <c r="C367" s="269"/>
      <c r="D367" s="270"/>
      <c r="E367" s="270"/>
      <c r="F367" s="270"/>
      <c r="H367" s="207"/>
      <c r="I367" s="207"/>
      <c r="J367" s="207"/>
    </row>
    <row r="368" spans="2:10" s="208" customFormat="1">
      <c r="B368" s="269"/>
      <c r="C368" s="269"/>
      <c r="D368" s="270"/>
      <c r="E368" s="270"/>
      <c r="F368" s="270"/>
      <c r="H368" s="207"/>
      <c r="I368" s="207"/>
      <c r="J368" s="207"/>
    </row>
    <row r="369" spans="2:10" s="208" customFormat="1">
      <c r="B369" s="269"/>
      <c r="C369" s="269"/>
      <c r="D369" s="270"/>
      <c r="E369" s="270"/>
      <c r="F369" s="270"/>
      <c r="H369" s="207"/>
      <c r="I369" s="207"/>
      <c r="J369" s="207"/>
    </row>
    <row r="370" spans="2:10" s="208" customFormat="1">
      <c r="B370" s="269"/>
      <c r="C370" s="269"/>
      <c r="D370" s="270"/>
      <c r="E370" s="270"/>
      <c r="F370" s="270"/>
      <c r="H370" s="207"/>
      <c r="I370" s="207"/>
      <c r="J370" s="207"/>
    </row>
    <row r="371" spans="2:10" s="208" customFormat="1">
      <c r="B371" s="269"/>
      <c r="C371" s="269"/>
      <c r="D371" s="270"/>
      <c r="E371" s="270"/>
      <c r="F371" s="270"/>
      <c r="H371" s="207"/>
      <c r="I371" s="207"/>
      <c r="J371" s="207"/>
    </row>
    <row r="372" spans="2:10" s="208" customFormat="1">
      <c r="B372" s="269"/>
      <c r="C372" s="269"/>
      <c r="D372" s="270"/>
      <c r="E372" s="270"/>
      <c r="F372" s="270"/>
      <c r="H372" s="207"/>
      <c r="I372" s="207"/>
      <c r="J372" s="207"/>
    </row>
    <row r="373" spans="2:10" s="208" customFormat="1">
      <c r="B373" s="269"/>
      <c r="C373" s="269"/>
      <c r="D373" s="270"/>
      <c r="E373" s="270"/>
      <c r="F373" s="270"/>
      <c r="H373" s="207"/>
      <c r="I373" s="207"/>
      <c r="J373" s="207"/>
    </row>
    <row r="374" spans="2:10" s="208" customFormat="1">
      <c r="B374" s="269"/>
      <c r="C374" s="269"/>
      <c r="D374" s="270"/>
      <c r="E374" s="270"/>
      <c r="F374" s="270"/>
      <c r="H374" s="207"/>
      <c r="I374" s="207"/>
      <c r="J374" s="207"/>
    </row>
    <row r="375" spans="2:10" s="208" customFormat="1">
      <c r="B375" s="269"/>
      <c r="C375" s="269"/>
      <c r="D375" s="270"/>
      <c r="E375" s="270"/>
      <c r="F375" s="270"/>
      <c r="H375" s="207"/>
      <c r="I375" s="207"/>
      <c r="J375" s="207"/>
    </row>
    <row r="376" spans="2:10" s="208" customFormat="1">
      <c r="B376" s="269"/>
      <c r="C376" s="269"/>
      <c r="D376" s="270"/>
      <c r="E376" s="270"/>
      <c r="F376" s="270"/>
      <c r="H376" s="207"/>
      <c r="I376" s="207"/>
      <c r="J376" s="207"/>
    </row>
    <row r="377" spans="2:10" s="208" customFormat="1">
      <c r="B377" s="269"/>
      <c r="C377" s="269"/>
      <c r="D377" s="270"/>
      <c r="E377" s="270"/>
      <c r="F377" s="270"/>
      <c r="H377" s="207"/>
      <c r="I377" s="207"/>
      <c r="J377" s="207"/>
    </row>
    <row r="378" spans="2:10" s="208" customFormat="1">
      <c r="B378" s="269"/>
      <c r="C378" s="269"/>
      <c r="D378" s="270"/>
      <c r="E378" s="270"/>
      <c r="F378" s="270"/>
      <c r="H378" s="207"/>
      <c r="I378" s="207"/>
      <c r="J378" s="207"/>
    </row>
    <row r="379" spans="2:10" s="208" customFormat="1">
      <c r="B379" s="269"/>
      <c r="C379" s="269"/>
      <c r="D379" s="270"/>
      <c r="E379" s="270"/>
      <c r="F379" s="270"/>
      <c r="H379" s="207"/>
      <c r="I379" s="207"/>
      <c r="J379" s="207"/>
    </row>
    <row r="380" spans="2:10" s="208" customFormat="1">
      <c r="B380" s="269"/>
      <c r="C380" s="269"/>
      <c r="D380" s="270"/>
      <c r="E380" s="270"/>
      <c r="F380" s="270"/>
      <c r="H380" s="207"/>
      <c r="I380" s="207"/>
      <c r="J380" s="207"/>
    </row>
    <row r="381" spans="2:10" s="208" customFormat="1">
      <c r="B381" s="269"/>
      <c r="C381" s="269"/>
      <c r="D381" s="270"/>
      <c r="E381" s="270"/>
      <c r="F381" s="270"/>
      <c r="H381" s="207"/>
      <c r="I381" s="207"/>
      <c r="J381" s="207"/>
    </row>
    <row r="382" spans="2:10" s="208" customFormat="1">
      <c r="B382" s="269"/>
      <c r="C382" s="269"/>
      <c r="D382" s="270"/>
      <c r="E382" s="270"/>
      <c r="F382" s="270"/>
      <c r="H382" s="207"/>
      <c r="I382" s="207"/>
      <c r="J382" s="207"/>
    </row>
    <row r="383" spans="2:10" s="208" customFormat="1">
      <c r="B383" s="269"/>
      <c r="C383" s="269"/>
      <c r="D383" s="270"/>
      <c r="E383" s="270"/>
      <c r="F383" s="270"/>
      <c r="H383" s="207"/>
      <c r="I383" s="207"/>
      <c r="J383" s="207"/>
    </row>
    <row r="384" spans="2:10" s="208" customFormat="1">
      <c r="B384" s="269"/>
      <c r="C384" s="269"/>
      <c r="D384" s="270"/>
      <c r="E384" s="270"/>
      <c r="F384" s="270"/>
      <c r="H384" s="207"/>
      <c r="I384" s="207"/>
      <c r="J384" s="207"/>
    </row>
    <row r="385" spans="2:10" s="208" customFormat="1">
      <c r="B385" s="269"/>
      <c r="C385" s="269"/>
      <c r="D385" s="270"/>
      <c r="E385" s="270"/>
      <c r="F385" s="270"/>
      <c r="H385" s="207"/>
      <c r="I385" s="207"/>
      <c r="J385" s="207"/>
    </row>
    <row r="386" spans="2:10" s="208" customFormat="1">
      <c r="B386" s="269"/>
      <c r="C386" s="269"/>
      <c r="D386" s="270"/>
      <c r="E386" s="270"/>
      <c r="F386" s="270"/>
      <c r="H386" s="207"/>
      <c r="I386" s="207"/>
      <c r="J386" s="207"/>
    </row>
    <row r="387" spans="2:10" s="208" customFormat="1">
      <c r="B387" s="269"/>
      <c r="C387" s="269"/>
      <c r="D387" s="270"/>
      <c r="E387" s="270"/>
      <c r="F387" s="270"/>
      <c r="H387" s="207"/>
      <c r="I387" s="207"/>
      <c r="J387" s="207"/>
    </row>
    <row r="388" spans="2:10" s="208" customFormat="1">
      <c r="B388" s="269"/>
      <c r="C388" s="269"/>
      <c r="D388" s="270"/>
      <c r="E388" s="270"/>
      <c r="F388" s="270"/>
      <c r="H388" s="207"/>
      <c r="I388" s="207"/>
      <c r="J388" s="207"/>
    </row>
    <row r="389" spans="2:10" s="208" customFormat="1">
      <c r="B389" s="269"/>
      <c r="C389" s="269"/>
      <c r="D389" s="270"/>
      <c r="E389" s="270"/>
      <c r="F389" s="270"/>
      <c r="H389" s="207"/>
      <c r="I389" s="207"/>
      <c r="J389" s="207"/>
    </row>
    <row r="390" spans="2:10" s="208" customFormat="1">
      <c r="B390" s="269"/>
      <c r="C390" s="269"/>
      <c r="D390" s="270"/>
      <c r="E390" s="270"/>
      <c r="F390" s="270"/>
      <c r="H390" s="207"/>
      <c r="I390" s="207"/>
      <c r="J390" s="207"/>
    </row>
    <row r="391" spans="2:10" s="208" customFormat="1">
      <c r="B391" s="269"/>
      <c r="C391" s="269"/>
      <c r="D391" s="270"/>
      <c r="E391" s="270"/>
      <c r="F391" s="270"/>
      <c r="H391" s="207"/>
      <c r="I391" s="207"/>
      <c r="J391" s="207"/>
    </row>
    <row r="392" spans="2:10" s="208" customFormat="1">
      <c r="B392" s="269"/>
      <c r="C392" s="269"/>
      <c r="D392" s="270"/>
      <c r="E392" s="270"/>
      <c r="F392" s="270"/>
      <c r="H392" s="207"/>
      <c r="I392" s="207"/>
      <c r="J392" s="207"/>
    </row>
    <row r="393" spans="2:10" s="208" customFormat="1">
      <c r="B393" s="269"/>
      <c r="C393" s="269"/>
      <c r="D393" s="270"/>
      <c r="E393" s="270"/>
      <c r="F393" s="270"/>
      <c r="H393" s="207"/>
      <c r="I393" s="207"/>
      <c r="J393" s="207"/>
    </row>
    <row r="394" spans="2:10" s="208" customFormat="1">
      <c r="B394" s="269"/>
      <c r="C394" s="269"/>
      <c r="D394" s="270"/>
      <c r="E394" s="270"/>
      <c r="F394" s="270"/>
      <c r="H394" s="207"/>
      <c r="I394" s="207"/>
      <c r="J394" s="207"/>
    </row>
    <row r="395" spans="2:10" s="208" customFormat="1">
      <c r="B395" s="269"/>
      <c r="C395" s="269"/>
      <c r="D395" s="270"/>
      <c r="E395" s="270"/>
      <c r="F395" s="270"/>
      <c r="H395" s="207"/>
      <c r="I395" s="207"/>
      <c r="J395" s="207"/>
    </row>
    <row r="396" spans="2:10" s="208" customFormat="1">
      <c r="B396" s="269"/>
      <c r="C396" s="269"/>
      <c r="D396" s="270"/>
      <c r="E396" s="270"/>
      <c r="F396" s="270"/>
      <c r="H396" s="207"/>
      <c r="I396" s="207"/>
      <c r="J396" s="207"/>
    </row>
    <row r="397" spans="2:10" s="208" customFormat="1">
      <c r="B397" s="269"/>
      <c r="C397" s="269"/>
      <c r="D397" s="270"/>
      <c r="E397" s="270"/>
      <c r="F397" s="270"/>
      <c r="H397" s="207"/>
      <c r="I397" s="207"/>
      <c r="J397" s="207"/>
    </row>
    <row r="398" spans="2:10" s="208" customFormat="1">
      <c r="B398" s="269"/>
      <c r="C398" s="269"/>
      <c r="D398" s="270"/>
      <c r="E398" s="270"/>
      <c r="F398" s="270"/>
      <c r="H398" s="207"/>
      <c r="I398" s="207"/>
      <c r="J398" s="207"/>
    </row>
    <row r="399" spans="2:10" s="208" customFormat="1">
      <c r="B399" s="269"/>
      <c r="C399" s="269"/>
      <c r="D399" s="270"/>
      <c r="E399" s="270"/>
      <c r="F399" s="270"/>
      <c r="H399" s="207"/>
      <c r="I399" s="207"/>
      <c r="J399" s="207"/>
    </row>
    <row r="400" spans="2:10" s="208" customFormat="1">
      <c r="B400" s="269"/>
      <c r="C400" s="269"/>
      <c r="D400" s="270"/>
      <c r="E400" s="270"/>
      <c r="F400" s="270"/>
      <c r="H400" s="207"/>
      <c r="I400" s="207"/>
      <c r="J400" s="207"/>
    </row>
    <row r="401" spans="2:10" s="208" customFormat="1">
      <c r="B401" s="269"/>
      <c r="C401" s="269"/>
      <c r="D401" s="270"/>
      <c r="E401" s="270"/>
      <c r="F401" s="270"/>
      <c r="H401" s="207"/>
      <c r="I401" s="207"/>
      <c r="J401" s="207"/>
    </row>
    <row r="402" spans="2:10" s="208" customFormat="1">
      <c r="B402" s="269"/>
      <c r="C402" s="269"/>
      <c r="D402" s="270"/>
      <c r="E402" s="270"/>
      <c r="F402" s="270"/>
      <c r="H402" s="207"/>
      <c r="I402" s="207"/>
      <c r="J402" s="207"/>
    </row>
    <row r="403" spans="2:10" s="208" customFormat="1">
      <c r="B403" s="269"/>
      <c r="C403" s="269"/>
      <c r="D403" s="270"/>
      <c r="E403" s="270"/>
      <c r="F403" s="270"/>
      <c r="H403" s="207"/>
      <c r="I403" s="207"/>
      <c r="J403" s="207"/>
    </row>
    <row r="404" spans="2:10" s="208" customFormat="1">
      <c r="B404" s="269"/>
      <c r="C404" s="269"/>
      <c r="D404" s="270"/>
      <c r="E404" s="270"/>
      <c r="F404" s="270"/>
      <c r="H404" s="207"/>
      <c r="I404" s="207"/>
      <c r="J404" s="207"/>
    </row>
    <row r="405" spans="2:10" s="208" customFormat="1">
      <c r="B405" s="269"/>
      <c r="C405" s="269"/>
      <c r="D405" s="270"/>
      <c r="E405" s="270"/>
      <c r="F405" s="270"/>
      <c r="H405" s="207"/>
      <c r="I405" s="207"/>
      <c r="J405" s="207"/>
    </row>
    <row r="406" spans="2:10" s="208" customFormat="1">
      <c r="B406" s="269"/>
      <c r="C406" s="269"/>
      <c r="D406" s="270"/>
      <c r="E406" s="270"/>
      <c r="F406" s="270"/>
      <c r="H406" s="207"/>
      <c r="I406" s="207"/>
      <c r="J406" s="207"/>
    </row>
    <row r="407" spans="2:10" s="208" customFormat="1">
      <c r="B407" s="269"/>
      <c r="C407" s="269"/>
      <c r="D407" s="270"/>
      <c r="E407" s="270"/>
      <c r="F407" s="270"/>
      <c r="H407" s="207"/>
      <c r="I407" s="207"/>
      <c r="J407" s="207"/>
    </row>
    <row r="408" spans="2:10" s="208" customFormat="1">
      <c r="B408" s="269"/>
      <c r="C408" s="269"/>
      <c r="D408" s="270"/>
      <c r="E408" s="270"/>
      <c r="F408" s="270"/>
      <c r="H408" s="207"/>
      <c r="I408" s="207"/>
      <c r="J408" s="207"/>
    </row>
    <row r="409" spans="2:10" s="208" customFormat="1">
      <c r="B409" s="269"/>
      <c r="C409" s="269"/>
      <c r="D409" s="270"/>
      <c r="E409" s="270"/>
      <c r="F409" s="270"/>
      <c r="H409" s="207"/>
      <c r="I409" s="207"/>
      <c r="J409" s="207"/>
    </row>
    <row r="410" spans="2:10" s="208" customFormat="1">
      <c r="B410" s="269"/>
      <c r="C410" s="269"/>
      <c r="D410" s="270"/>
      <c r="E410" s="270"/>
      <c r="F410" s="270"/>
      <c r="H410" s="207"/>
      <c r="I410" s="207"/>
      <c r="J410" s="207"/>
    </row>
    <row r="411" spans="2:10" s="208" customFormat="1">
      <c r="B411" s="269"/>
      <c r="C411" s="269"/>
      <c r="D411" s="270"/>
      <c r="E411" s="270"/>
      <c r="F411" s="270"/>
      <c r="H411" s="207"/>
      <c r="I411" s="207"/>
      <c r="J411" s="207"/>
    </row>
    <row r="412" spans="2:10" s="208" customFormat="1">
      <c r="B412" s="269"/>
      <c r="C412" s="269"/>
      <c r="D412" s="270"/>
      <c r="E412" s="270"/>
      <c r="F412" s="270"/>
      <c r="H412" s="207"/>
      <c r="I412" s="207"/>
      <c r="J412" s="207"/>
    </row>
    <row r="413" spans="2:10" s="208" customFormat="1">
      <c r="B413" s="269"/>
      <c r="C413" s="269"/>
      <c r="D413" s="270"/>
      <c r="E413" s="270"/>
      <c r="F413" s="270"/>
      <c r="H413" s="207"/>
      <c r="I413" s="207"/>
      <c r="J413" s="207"/>
    </row>
    <row r="414" spans="2:10" s="208" customFormat="1">
      <c r="B414" s="269"/>
      <c r="C414" s="269"/>
      <c r="D414" s="270"/>
      <c r="E414" s="270"/>
      <c r="F414" s="270"/>
      <c r="H414" s="207"/>
      <c r="I414" s="207"/>
      <c r="J414" s="207"/>
    </row>
    <row r="415" spans="2:10" s="208" customFormat="1">
      <c r="B415" s="269"/>
      <c r="C415" s="269"/>
      <c r="D415" s="270"/>
      <c r="E415" s="270"/>
      <c r="F415" s="270"/>
      <c r="H415" s="207"/>
      <c r="I415" s="207"/>
      <c r="J415" s="207"/>
    </row>
    <row r="416" spans="2:10" s="208" customFormat="1">
      <c r="B416" s="269"/>
      <c r="C416" s="269"/>
      <c r="D416" s="270"/>
      <c r="E416" s="270"/>
      <c r="F416" s="270"/>
      <c r="H416" s="207"/>
      <c r="I416" s="207"/>
      <c r="J416" s="207"/>
    </row>
    <row r="417" spans="2:10" s="208" customFormat="1">
      <c r="B417" s="269"/>
      <c r="C417" s="269"/>
      <c r="D417" s="270"/>
      <c r="E417" s="270"/>
      <c r="F417" s="270"/>
      <c r="H417" s="207"/>
      <c r="I417" s="207"/>
      <c r="J417" s="207"/>
    </row>
    <row r="418" spans="2:10" s="208" customFormat="1">
      <c r="B418" s="269"/>
      <c r="C418" s="269"/>
      <c r="D418" s="270"/>
      <c r="E418" s="270"/>
      <c r="F418" s="270"/>
      <c r="H418" s="207"/>
      <c r="I418" s="207"/>
      <c r="J418" s="207"/>
    </row>
    <row r="419" spans="2:10" s="208" customFormat="1">
      <c r="B419" s="269"/>
      <c r="C419" s="269"/>
      <c r="D419" s="270"/>
      <c r="E419" s="270"/>
      <c r="F419" s="270"/>
      <c r="H419" s="207"/>
      <c r="I419" s="207"/>
      <c r="J419" s="207"/>
    </row>
    <row r="420" spans="2:10" s="208" customFormat="1">
      <c r="B420" s="269"/>
      <c r="C420" s="269"/>
      <c r="D420" s="270"/>
      <c r="E420" s="270"/>
      <c r="F420" s="270"/>
      <c r="H420" s="207"/>
      <c r="I420" s="207"/>
      <c r="J420" s="207"/>
    </row>
    <row r="421" spans="2:10" s="208" customFormat="1">
      <c r="B421" s="269"/>
      <c r="C421" s="269"/>
      <c r="D421" s="270"/>
      <c r="E421" s="270"/>
      <c r="F421" s="270"/>
      <c r="H421" s="207"/>
      <c r="I421" s="207"/>
      <c r="J421" s="207"/>
    </row>
    <row r="422" spans="2:10" s="208" customFormat="1">
      <c r="B422" s="269"/>
      <c r="C422" s="269"/>
      <c r="D422" s="270"/>
      <c r="E422" s="270"/>
      <c r="F422" s="270"/>
      <c r="H422" s="207"/>
      <c r="I422" s="207"/>
      <c r="J422" s="207"/>
    </row>
    <row r="423" spans="2:10" s="208" customFormat="1">
      <c r="B423" s="269"/>
      <c r="C423" s="269"/>
      <c r="D423" s="270"/>
      <c r="E423" s="270"/>
      <c r="F423" s="270"/>
      <c r="H423" s="207"/>
      <c r="I423" s="207"/>
      <c r="J423" s="207"/>
    </row>
    <row r="424" spans="2:10" s="208" customFormat="1">
      <c r="B424" s="269"/>
      <c r="C424" s="269"/>
      <c r="D424" s="270"/>
      <c r="E424" s="270"/>
      <c r="F424" s="270"/>
      <c r="H424" s="207"/>
      <c r="I424" s="207"/>
      <c r="J424" s="207"/>
    </row>
    <row r="425" spans="2:10" s="208" customFormat="1">
      <c r="B425" s="269"/>
      <c r="C425" s="269"/>
      <c r="D425" s="270"/>
      <c r="E425" s="270"/>
      <c r="F425" s="270"/>
      <c r="H425" s="207"/>
      <c r="I425" s="207"/>
      <c r="J425" s="207"/>
    </row>
    <row r="426" spans="2:10" s="208" customFormat="1">
      <c r="B426" s="269"/>
      <c r="C426" s="269"/>
      <c r="D426" s="270"/>
      <c r="E426" s="270"/>
      <c r="F426" s="270"/>
      <c r="H426" s="207"/>
      <c r="I426" s="207"/>
      <c r="J426" s="207"/>
    </row>
    <row r="427" spans="2:10" s="208" customFormat="1">
      <c r="B427" s="269"/>
      <c r="C427" s="269"/>
      <c r="D427" s="270"/>
      <c r="E427" s="270"/>
      <c r="F427" s="270"/>
      <c r="H427" s="207"/>
      <c r="I427" s="207"/>
      <c r="J427" s="207"/>
    </row>
    <row r="428" spans="2:10" s="208" customFormat="1">
      <c r="B428" s="269"/>
      <c r="C428" s="269"/>
      <c r="D428" s="270"/>
      <c r="E428" s="270"/>
      <c r="F428" s="270"/>
      <c r="H428" s="207"/>
      <c r="I428" s="207"/>
      <c r="J428" s="207"/>
    </row>
    <row r="429" spans="2:10" s="208" customFormat="1">
      <c r="B429" s="269"/>
      <c r="C429" s="269"/>
      <c r="D429" s="270"/>
      <c r="E429" s="270"/>
      <c r="F429" s="270"/>
      <c r="H429" s="207"/>
      <c r="I429" s="207"/>
      <c r="J429" s="207"/>
    </row>
    <row r="430" spans="2:10" s="208" customFormat="1">
      <c r="B430" s="269"/>
      <c r="C430" s="269"/>
      <c r="D430" s="270"/>
      <c r="E430" s="270"/>
      <c r="F430" s="270"/>
      <c r="H430" s="207"/>
      <c r="I430" s="207"/>
      <c r="J430" s="207"/>
    </row>
    <row r="431" spans="2:10" s="208" customFormat="1">
      <c r="B431" s="269"/>
      <c r="C431" s="269"/>
      <c r="D431" s="270"/>
      <c r="E431" s="270"/>
      <c r="F431" s="270"/>
      <c r="H431" s="207"/>
      <c r="I431" s="207"/>
      <c r="J431" s="207"/>
    </row>
    <row r="432" spans="2:10" s="208" customFormat="1">
      <c r="B432" s="269"/>
      <c r="C432" s="269"/>
      <c r="D432" s="270"/>
      <c r="E432" s="270"/>
      <c r="F432" s="270"/>
      <c r="H432" s="207"/>
      <c r="I432" s="207"/>
      <c r="J432" s="207"/>
    </row>
    <row r="433" spans="2:10" s="208" customFormat="1">
      <c r="B433" s="269"/>
      <c r="C433" s="269"/>
      <c r="D433" s="270"/>
      <c r="E433" s="270"/>
      <c r="F433" s="270"/>
      <c r="H433" s="207"/>
      <c r="I433" s="207"/>
      <c r="J433" s="207"/>
    </row>
    <row r="434" spans="2:10" s="208" customFormat="1">
      <c r="B434" s="269"/>
      <c r="C434" s="269"/>
      <c r="D434" s="270"/>
      <c r="E434" s="270"/>
      <c r="F434" s="270"/>
      <c r="H434" s="207"/>
      <c r="I434" s="207"/>
      <c r="J434" s="207"/>
    </row>
    <row r="435" spans="2:10" s="208" customFormat="1">
      <c r="B435" s="269"/>
      <c r="C435" s="269"/>
      <c r="D435" s="270"/>
      <c r="E435" s="270"/>
      <c r="F435" s="270"/>
      <c r="H435" s="207"/>
      <c r="I435" s="207"/>
      <c r="J435" s="207"/>
    </row>
    <row r="436" spans="2:10" s="208" customFormat="1">
      <c r="B436" s="269"/>
      <c r="C436" s="269"/>
      <c r="D436" s="270"/>
      <c r="E436" s="270"/>
      <c r="F436" s="270"/>
      <c r="H436" s="207"/>
      <c r="I436" s="207"/>
      <c r="J436" s="207"/>
    </row>
    <row r="437" spans="2:10" s="208" customFormat="1">
      <c r="B437" s="269"/>
      <c r="C437" s="269"/>
      <c r="D437" s="270"/>
      <c r="E437" s="270"/>
      <c r="F437" s="270"/>
      <c r="H437" s="207"/>
      <c r="I437" s="207"/>
      <c r="J437" s="207"/>
    </row>
    <row r="438" spans="2:10" s="208" customFormat="1">
      <c r="B438" s="269"/>
      <c r="C438" s="269"/>
      <c r="D438" s="270"/>
      <c r="E438" s="270"/>
      <c r="F438" s="270"/>
      <c r="H438" s="207"/>
      <c r="I438" s="207"/>
      <c r="J438" s="207"/>
    </row>
    <row r="439" spans="2:10" s="208" customFormat="1">
      <c r="B439" s="269"/>
      <c r="C439" s="269"/>
      <c r="D439" s="270"/>
      <c r="E439" s="270"/>
      <c r="F439" s="270"/>
      <c r="H439" s="207"/>
      <c r="I439" s="207"/>
      <c r="J439" s="207"/>
    </row>
    <row r="440" spans="2:10" s="208" customFormat="1">
      <c r="B440" s="269"/>
      <c r="C440" s="269"/>
      <c r="D440" s="270"/>
      <c r="E440" s="270"/>
      <c r="F440" s="270"/>
      <c r="H440" s="207"/>
      <c r="I440" s="207"/>
      <c r="J440" s="207"/>
    </row>
    <row r="441" spans="2:10" s="208" customFormat="1">
      <c r="B441" s="269"/>
      <c r="C441" s="269"/>
      <c r="D441" s="270"/>
      <c r="E441" s="270"/>
      <c r="F441" s="270"/>
      <c r="H441" s="207"/>
      <c r="I441" s="207"/>
      <c r="J441" s="207"/>
    </row>
    <row r="442" spans="2:10" s="208" customFormat="1">
      <c r="B442" s="269"/>
      <c r="C442" s="269"/>
      <c r="D442" s="270"/>
      <c r="E442" s="270"/>
      <c r="F442" s="270"/>
      <c r="H442" s="207"/>
      <c r="I442" s="207"/>
      <c r="J442" s="207"/>
    </row>
    <row r="443" spans="2:10" s="208" customFormat="1">
      <c r="B443" s="269"/>
      <c r="C443" s="269"/>
      <c r="D443" s="270"/>
      <c r="E443" s="270"/>
      <c r="F443" s="270"/>
      <c r="H443" s="207"/>
      <c r="I443" s="207"/>
      <c r="J443" s="207"/>
    </row>
    <row r="444" spans="2:10" s="208" customFormat="1">
      <c r="B444" s="269"/>
      <c r="C444" s="269"/>
      <c r="D444" s="270"/>
      <c r="E444" s="270"/>
      <c r="F444" s="270"/>
      <c r="H444" s="207"/>
      <c r="I444" s="207"/>
      <c r="J444" s="207"/>
    </row>
    <row r="445" spans="2:10" s="208" customFormat="1">
      <c r="B445" s="269"/>
      <c r="C445" s="269"/>
      <c r="D445" s="270"/>
      <c r="E445" s="270"/>
      <c r="F445" s="270"/>
      <c r="H445" s="207"/>
      <c r="I445" s="207"/>
      <c r="J445" s="207"/>
    </row>
    <row r="446" spans="2:10" s="208" customFormat="1">
      <c r="B446" s="269"/>
      <c r="C446" s="269"/>
      <c r="D446" s="270"/>
      <c r="E446" s="270"/>
      <c r="F446" s="270"/>
      <c r="H446" s="207"/>
      <c r="I446" s="207"/>
      <c r="J446" s="207"/>
    </row>
    <row r="447" spans="2:10" s="208" customFormat="1">
      <c r="B447" s="269"/>
      <c r="C447" s="269"/>
      <c r="D447" s="270"/>
      <c r="E447" s="270"/>
      <c r="F447" s="270"/>
      <c r="H447" s="207"/>
      <c r="I447" s="207"/>
      <c r="J447" s="207"/>
    </row>
    <row r="448" spans="2:10" s="208" customFormat="1">
      <c r="B448" s="269"/>
      <c r="C448" s="269"/>
      <c r="D448" s="270"/>
      <c r="E448" s="270"/>
      <c r="F448" s="270"/>
      <c r="H448" s="207"/>
      <c r="I448" s="207"/>
      <c r="J448" s="207"/>
    </row>
    <row r="449" spans="2:10" s="208" customFormat="1">
      <c r="B449" s="269"/>
      <c r="C449" s="269"/>
      <c r="D449" s="270"/>
      <c r="E449" s="270"/>
      <c r="F449" s="270"/>
      <c r="H449" s="207"/>
      <c r="I449" s="207"/>
      <c r="J449" s="207"/>
    </row>
    <row r="450" spans="2:10" s="208" customFormat="1">
      <c r="B450" s="269"/>
      <c r="C450" s="269"/>
      <c r="D450" s="270"/>
      <c r="E450" s="270"/>
      <c r="F450" s="270"/>
      <c r="H450" s="207"/>
      <c r="I450" s="207"/>
      <c r="J450" s="207"/>
    </row>
    <row r="451" spans="2:10" s="208" customFormat="1">
      <c r="B451" s="269"/>
      <c r="C451" s="269"/>
      <c r="D451" s="270"/>
      <c r="E451" s="270"/>
      <c r="F451" s="270"/>
      <c r="H451" s="207"/>
      <c r="I451" s="207"/>
      <c r="J451" s="207"/>
    </row>
    <row r="452" spans="2:10" s="208" customFormat="1">
      <c r="B452" s="269"/>
      <c r="C452" s="269"/>
      <c r="D452" s="270"/>
      <c r="E452" s="270"/>
      <c r="F452" s="270"/>
      <c r="H452" s="207"/>
      <c r="I452" s="207"/>
      <c r="J452" s="207"/>
    </row>
    <row r="453" spans="2:10" s="208" customFormat="1">
      <c r="B453" s="269"/>
      <c r="C453" s="269"/>
      <c r="D453" s="270"/>
      <c r="E453" s="270"/>
      <c r="F453" s="270"/>
      <c r="H453" s="207"/>
      <c r="I453" s="207"/>
      <c r="J453" s="207"/>
    </row>
    <row r="454" spans="2:10" s="208" customFormat="1">
      <c r="B454" s="269"/>
      <c r="C454" s="269"/>
      <c r="D454" s="270"/>
      <c r="E454" s="270"/>
      <c r="F454" s="270"/>
      <c r="H454" s="207"/>
      <c r="I454" s="207"/>
      <c r="J454" s="207"/>
    </row>
    <row r="455" spans="2:10" s="208" customFormat="1">
      <c r="B455" s="269"/>
      <c r="C455" s="269"/>
      <c r="D455" s="270"/>
      <c r="E455" s="270"/>
      <c r="F455" s="270"/>
      <c r="H455" s="207"/>
      <c r="I455" s="207"/>
      <c r="J455" s="207"/>
    </row>
    <row r="456" spans="2:10" s="208" customFormat="1">
      <c r="B456" s="269"/>
      <c r="C456" s="269"/>
      <c r="D456" s="270"/>
      <c r="E456" s="270"/>
      <c r="F456" s="270"/>
      <c r="H456" s="207"/>
      <c r="I456" s="207"/>
      <c r="J456" s="207"/>
    </row>
    <row r="457" spans="2:10" s="208" customFormat="1">
      <c r="B457" s="269"/>
      <c r="C457" s="269"/>
      <c r="D457" s="270"/>
      <c r="E457" s="270"/>
      <c r="F457" s="270"/>
      <c r="H457" s="207"/>
      <c r="I457" s="207"/>
      <c r="J457" s="207"/>
    </row>
    <row r="458" spans="2:10" s="208" customFormat="1">
      <c r="B458" s="269"/>
      <c r="C458" s="269"/>
      <c r="D458" s="270"/>
      <c r="E458" s="270"/>
      <c r="F458" s="270"/>
      <c r="H458" s="207"/>
      <c r="I458" s="207"/>
      <c r="J458" s="207"/>
    </row>
    <row r="459" spans="2:10" s="208" customFormat="1">
      <c r="B459" s="269"/>
      <c r="C459" s="269"/>
      <c r="D459" s="270"/>
      <c r="E459" s="270"/>
      <c r="F459" s="270"/>
      <c r="H459" s="207"/>
      <c r="I459" s="207"/>
      <c r="J459" s="207"/>
    </row>
    <row r="460" spans="2:10" s="208" customFormat="1">
      <c r="B460" s="269"/>
      <c r="C460" s="269"/>
      <c r="D460" s="270"/>
      <c r="E460" s="270"/>
      <c r="F460" s="270"/>
      <c r="H460" s="207"/>
      <c r="I460" s="207"/>
      <c r="J460" s="207"/>
    </row>
    <row r="461" spans="2:10" s="208" customFormat="1">
      <c r="B461" s="269"/>
      <c r="C461" s="269"/>
      <c r="D461" s="270"/>
      <c r="E461" s="270"/>
      <c r="F461" s="270"/>
      <c r="H461" s="207"/>
      <c r="I461" s="207"/>
      <c r="J461" s="207"/>
    </row>
    <row r="462" spans="2:10" s="208" customFormat="1">
      <c r="B462" s="269"/>
      <c r="C462" s="269"/>
      <c r="D462" s="270"/>
      <c r="E462" s="270"/>
      <c r="F462" s="270"/>
      <c r="H462" s="207"/>
      <c r="I462" s="207"/>
      <c r="J462" s="207"/>
    </row>
    <row r="463" spans="2:10" s="208" customFormat="1">
      <c r="B463" s="269"/>
      <c r="C463" s="269"/>
      <c r="D463" s="270"/>
      <c r="E463" s="270"/>
      <c r="F463" s="270"/>
      <c r="H463" s="207"/>
      <c r="I463" s="207"/>
      <c r="J463" s="207"/>
    </row>
    <row r="464" spans="2:10" s="208" customFormat="1">
      <c r="B464" s="269"/>
      <c r="C464" s="269"/>
      <c r="D464" s="270"/>
      <c r="E464" s="270"/>
      <c r="F464" s="270"/>
      <c r="H464" s="207"/>
      <c r="I464" s="207"/>
      <c r="J464" s="207"/>
    </row>
    <row r="465" spans="2:10" s="208" customFormat="1">
      <c r="B465" s="269"/>
      <c r="C465" s="269"/>
      <c r="D465" s="270"/>
      <c r="E465" s="270"/>
      <c r="F465" s="270"/>
      <c r="H465" s="207"/>
      <c r="I465" s="207"/>
      <c r="J465" s="207"/>
    </row>
    <row r="466" spans="2:10" s="208" customFormat="1">
      <c r="B466" s="269"/>
      <c r="C466" s="269"/>
      <c r="D466" s="270"/>
      <c r="E466" s="270"/>
      <c r="F466" s="270"/>
      <c r="H466" s="207"/>
      <c r="I466" s="207"/>
      <c r="J466" s="207"/>
    </row>
    <row r="467" spans="2:10" s="208" customFormat="1">
      <c r="B467" s="269"/>
      <c r="C467" s="269"/>
      <c r="D467" s="270"/>
      <c r="E467" s="270"/>
      <c r="F467" s="270"/>
      <c r="H467" s="207"/>
      <c r="I467" s="207"/>
      <c r="J467" s="207"/>
    </row>
    <row r="468" spans="2:10" s="208" customFormat="1">
      <c r="B468" s="269"/>
      <c r="C468" s="269"/>
      <c r="D468" s="270"/>
      <c r="E468" s="270"/>
      <c r="F468" s="270"/>
      <c r="H468" s="207"/>
      <c r="I468" s="207"/>
      <c r="J468" s="207"/>
    </row>
    <row r="469" spans="2:10" s="208" customFormat="1">
      <c r="B469" s="269"/>
      <c r="C469" s="269"/>
      <c r="D469" s="270"/>
      <c r="E469" s="270"/>
      <c r="F469" s="270"/>
      <c r="H469" s="207"/>
      <c r="I469" s="207"/>
      <c r="J469" s="207"/>
    </row>
    <row r="470" spans="2:10" s="208" customFormat="1">
      <c r="B470" s="269"/>
      <c r="C470" s="269"/>
      <c r="D470" s="270"/>
      <c r="E470" s="270"/>
      <c r="F470" s="270"/>
      <c r="H470" s="207"/>
      <c r="I470" s="207"/>
      <c r="J470" s="207"/>
    </row>
    <row r="471" spans="2:10" s="208" customFormat="1">
      <c r="B471" s="269"/>
      <c r="C471" s="269"/>
      <c r="D471" s="270"/>
      <c r="E471" s="270"/>
      <c r="F471" s="270"/>
      <c r="H471" s="207"/>
      <c r="I471" s="207"/>
      <c r="J471" s="207"/>
    </row>
    <row r="472" spans="2:10" s="208" customFormat="1">
      <c r="B472" s="269"/>
      <c r="C472" s="269"/>
      <c r="D472" s="270"/>
      <c r="E472" s="270"/>
      <c r="F472" s="270"/>
      <c r="H472" s="207"/>
      <c r="I472" s="207"/>
      <c r="J472" s="207"/>
    </row>
    <row r="473" spans="2:10" s="208" customFormat="1">
      <c r="B473" s="269"/>
      <c r="C473" s="269"/>
      <c r="D473" s="270"/>
      <c r="E473" s="270"/>
      <c r="F473" s="270"/>
      <c r="H473" s="207"/>
      <c r="I473" s="207"/>
      <c r="J473" s="207"/>
    </row>
    <row r="474" spans="2:10" s="208" customFormat="1">
      <c r="B474" s="269"/>
      <c r="C474" s="269"/>
      <c r="D474" s="270"/>
      <c r="E474" s="270"/>
      <c r="F474" s="270"/>
      <c r="H474" s="207"/>
      <c r="I474" s="207"/>
      <c r="J474" s="207"/>
    </row>
    <row r="475" spans="2:10" s="208" customFormat="1">
      <c r="B475" s="269"/>
      <c r="C475" s="269"/>
      <c r="D475" s="270"/>
      <c r="E475" s="270"/>
      <c r="F475" s="270"/>
      <c r="H475" s="207"/>
      <c r="I475" s="207"/>
      <c r="J475" s="207"/>
    </row>
    <row r="476" spans="2:10" s="208" customFormat="1">
      <c r="B476" s="269"/>
      <c r="C476" s="269"/>
      <c r="D476" s="270"/>
      <c r="E476" s="270"/>
      <c r="F476" s="270"/>
      <c r="H476" s="207"/>
      <c r="I476" s="207"/>
      <c r="J476" s="207"/>
    </row>
    <row r="477" spans="2:10" s="208" customFormat="1">
      <c r="B477" s="269"/>
      <c r="C477" s="269"/>
      <c r="D477" s="270"/>
      <c r="E477" s="270"/>
      <c r="F477" s="270"/>
      <c r="H477" s="207"/>
      <c r="I477" s="207"/>
      <c r="J477" s="207"/>
    </row>
    <row r="478" spans="2:10" s="208" customFormat="1">
      <c r="B478" s="269"/>
      <c r="C478" s="269"/>
      <c r="D478" s="270"/>
      <c r="E478" s="270"/>
      <c r="F478" s="270"/>
      <c r="H478" s="207"/>
      <c r="I478" s="207"/>
      <c r="J478" s="207"/>
    </row>
    <row r="479" spans="2:10" s="208" customFormat="1">
      <c r="B479" s="269"/>
      <c r="C479" s="269"/>
      <c r="D479" s="270"/>
      <c r="E479" s="270"/>
      <c r="F479" s="270"/>
      <c r="H479" s="207"/>
      <c r="I479" s="207"/>
      <c r="J479" s="207"/>
    </row>
    <row r="480" spans="2:10" s="208" customFormat="1">
      <c r="B480" s="269"/>
      <c r="C480" s="269"/>
      <c r="D480" s="270"/>
      <c r="E480" s="270"/>
      <c r="F480" s="270"/>
      <c r="H480" s="207"/>
      <c r="I480" s="207"/>
      <c r="J480" s="207"/>
    </row>
    <row r="481" spans="2:10" s="208" customFormat="1">
      <c r="B481" s="269"/>
      <c r="C481" s="269"/>
      <c r="D481" s="270"/>
      <c r="E481" s="270"/>
      <c r="F481" s="270"/>
      <c r="H481" s="207"/>
      <c r="I481" s="207"/>
      <c r="J481" s="207"/>
    </row>
    <row r="482" spans="2:10" s="208" customFormat="1">
      <c r="B482" s="269"/>
      <c r="C482" s="269"/>
      <c r="D482" s="270"/>
      <c r="E482" s="270"/>
      <c r="F482" s="270"/>
      <c r="H482" s="207"/>
      <c r="I482" s="207"/>
      <c r="J482" s="207"/>
    </row>
    <row r="483" spans="2:10" s="208" customFormat="1">
      <c r="B483" s="269"/>
      <c r="C483" s="269"/>
      <c r="D483" s="270"/>
      <c r="E483" s="270"/>
      <c r="F483" s="270"/>
      <c r="H483" s="207"/>
      <c r="I483" s="207"/>
      <c r="J483" s="207"/>
    </row>
    <row r="484" spans="2:10" s="208" customFormat="1">
      <c r="B484" s="269"/>
      <c r="C484" s="269"/>
      <c r="D484" s="270"/>
      <c r="E484" s="270"/>
      <c r="F484" s="270"/>
      <c r="H484" s="207"/>
      <c r="I484" s="207"/>
      <c r="J484" s="207"/>
    </row>
    <row r="485" spans="2:10" s="208" customFormat="1">
      <c r="B485" s="269"/>
      <c r="C485" s="269"/>
      <c r="D485" s="270"/>
      <c r="E485" s="270"/>
      <c r="F485" s="270"/>
      <c r="H485" s="207"/>
      <c r="I485" s="207"/>
      <c r="J485" s="207"/>
    </row>
    <row r="486" spans="2:10" s="208" customFormat="1">
      <c r="B486" s="269"/>
      <c r="C486" s="269"/>
      <c r="D486" s="270"/>
      <c r="E486" s="270"/>
      <c r="F486" s="270"/>
      <c r="H486" s="207"/>
      <c r="I486" s="207"/>
      <c r="J486" s="207"/>
    </row>
    <row r="487" spans="2:10" s="208" customFormat="1">
      <c r="B487" s="269"/>
      <c r="C487" s="269"/>
      <c r="D487" s="270"/>
      <c r="E487" s="270"/>
      <c r="F487" s="270"/>
      <c r="H487" s="207"/>
      <c r="I487" s="207"/>
      <c r="J487" s="207"/>
    </row>
    <row r="488" spans="2:10" s="208" customFormat="1">
      <c r="B488" s="269"/>
      <c r="C488" s="269"/>
      <c r="D488" s="270"/>
      <c r="E488" s="270"/>
      <c r="F488" s="270"/>
      <c r="H488" s="207"/>
      <c r="I488" s="207"/>
      <c r="J488" s="207"/>
    </row>
    <row r="489" spans="2:10" s="208" customFormat="1">
      <c r="B489" s="269"/>
      <c r="C489" s="269"/>
      <c r="D489" s="270"/>
      <c r="E489" s="270"/>
      <c r="F489" s="270"/>
      <c r="H489" s="207"/>
      <c r="I489" s="207"/>
      <c r="J489" s="207"/>
    </row>
    <row r="490" spans="2:10" s="208" customFormat="1">
      <c r="B490" s="269"/>
      <c r="C490" s="269"/>
      <c r="D490" s="270"/>
      <c r="E490" s="270"/>
      <c r="F490" s="270"/>
      <c r="H490" s="207"/>
      <c r="I490" s="207"/>
      <c r="J490" s="207"/>
    </row>
    <row r="491" spans="2:10" s="208" customFormat="1">
      <c r="B491" s="269"/>
      <c r="C491" s="269"/>
      <c r="D491" s="270"/>
      <c r="E491" s="270"/>
      <c r="F491" s="270"/>
      <c r="H491" s="207"/>
      <c r="I491" s="207"/>
      <c r="J491" s="207"/>
    </row>
    <row r="492" spans="2:10" s="208" customFormat="1">
      <c r="B492" s="269"/>
      <c r="C492" s="269"/>
      <c r="D492" s="270"/>
      <c r="E492" s="270"/>
      <c r="F492" s="270"/>
      <c r="H492" s="207"/>
      <c r="I492" s="207"/>
      <c r="J492" s="207"/>
    </row>
    <row r="493" spans="2:10" s="208" customFormat="1">
      <c r="B493" s="269"/>
      <c r="C493" s="269"/>
      <c r="D493" s="270"/>
      <c r="E493" s="270"/>
      <c r="F493" s="270"/>
      <c r="H493" s="207"/>
      <c r="I493" s="207"/>
      <c r="J493" s="207"/>
    </row>
    <row r="494" spans="2:10" s="208" customFormat="1">
      <c r="B494" s="269"/>
      <c r="C494" s="269"/>
      <c r="D494" s="270"/>
      <c r="E494" s="270"/>
      <c r="F494" s="270"/>
      <c r="H494" s="207"/>
      <c r="I494" s="207"/>
      <c r="J494" s="207"/>
    </row>
    <row r="495" spans="2:10" s="208" customFormat="1">
      <c r="B495" s="269"/>
      <c r="C495" s="269"/>
      <c r="D495" s="270"/>
      <c r="E495" s="270"/>
      <c r="F495" s="270"/>
      <c r="H495" s="207"/>
      <c r="I495" s="207"/>
      <c r="J495" s="207"/>
    </row>
    <row r="496" spans="2:10" s="208" customFormat="1">
      <c r="B496" s="269"/>
      <c r="C496" s="269"/>
      <c r="D496" s="270"/>
      <c r="E496" s="270"/>
      <c r="F496" s="270"/>
      <c r="H496" s="207"/>
      <c r="I496" s="207"/>
      <c r="J496" s="207"/>
    </row>
    <row r="497" spans="2:10" s="208" customFormat="1">
      <c r="B497" s="269"/>
      <c r="C497" s="269"/>
      <c r="D497" s="270"/>
      <c r="E497" s="270"/>
      <c r="F497" s="270"/>
      <c r="H497" s="207"/>
      <c r="I497" s="207"/>
      <c r="J497" s="207"/>
    </row>
    <row r="498" spans="2:10" s="208" customFormat="1">
      <c r="B498" s="269"/>
      <c r="C498" s="269"/>
      <c r="D498" s="270"/>
      <c r="E498" s="270"/>
      <c r="F498" s="270"/>
      <c r="H498" s="207"/>
      <c r="I498" s="207"/>
      <c r="J498" s="207"/>
    </row>
    <row r="499" spans="2:10" s="208" customFormat="1">
      <c r="B499" s="269"/>
      <c r="C499" s="269"/>
      <c r="D499" s="270"/>
      <c r="E499" s="270"/>
      <c r="F499" s="270"/>
      <c r="H499" s="207"/>
      <c r="I499" s="207"/>
      <c r="J499" s="207"/>
    </row>
    <row r="500" spans="2:10" s="208" customFormat="1">
      <c r="B500" s="269"/>
      <c r="C500" s="269"/>
      <c r="D500" s="270"/>
      <c r="E500" s="270"/>
      <c r="F500" s="270"/>
      <c r="H500" s="207"/>
      <c r="I500" s="207"/>
      <c r="J500" s="207"/>
    </row>
    <row r="501" spans="2:10" s="208" customFormat="1">
      <c r="B501" s="269"/>
      <c r="C501" s="269"/>
      <c r="D501" s="270"/>
      <c r="E501" s="270"/>
      <c r="F501" s="270"/>
      <c r="H501" s="207"/>
      <c r="I501" s="207"/>
      <c r="J501" s="207"/>
    </row>
    <row r="502" spans="2:10" s="208" customFormat="1">
      <c r="B502" s="269"/>
      <c r="C502" s="269"/>
      <c r="D502" s="270"/>
      <c r="E502" s="270"/>
      <c r="F502" s="270"/>
      <c r="H502" s="207"/>
      <c r="I502" s="207"/>
      <c r="J502" s="207"/>
    </row>
    <row r="503" spans="2:10" s="208" customFormat="1">
      <c r="B503" s="269"/>
      <c r="C503" s="269"/>
      <c r="D503" s="270"/>
      <c r="E503" s="270"/>
      <c r="F503" s="270"/>
      <c r="H503" s="207"/>
      <c r="I503" s="207"/>
      <c r="J503" s="207"/>
    </row>
    <row r="504" spans="2:10" s="208" customFormat="1">
      <c r="B504" s="269"/>
      <c r="C504" s="269"/>
      <c r="D504" s="270"/>
      <c r="E504" s="270"/>
      <c r="F504" s="270"/>
      <c r="H504" s="207"/>
      <c r="I504" s="207"/>
      <c r="J504" s="207"/>
    </row>
    <row r="505" spans="2:10" s="208" customFormat="1">
      <c r="B505" s="269"/>
      <c r="C505" s="269"/>
      <c r="D505" s="270"/>
      <c r="E505" s="270"/>
      <c r="F505" s="270"/>
      <c r="H505" s="207"/>
      <c r="I505" s="207"/>
      <c r="J505" s="207"/>
    </row>
    <row r="506" spans="2:10" s="208" customFormat="1">
      <c r="B506" s="269"/>
      <c r="C506" s="269"/>
      <c r="D506" s="270"/>
      <c r="E506" s="270"/>
      <c r="F506" s="270"/>
      <c r="H506" s="207"/>
      <c r="I506" s="207"/>
      <c r="J506" s="207"/>
    </row>
    <row r="507" spans="2:10" s="208" customFormat="1">
      <c r="B507" s="269"/>
      <c r="C507" s="269"/>
      <c r="D507" s="270"/>
      <c r="E507" s="270"/>
      <c r="F507" s="270"/>
      <c r="H507" s="207"/>
      <c r="I507" s="207"/>
      <c r="J507" s="207"/>
    </row>
    <row r="508" spans="2:10" s="208" customFormat="1">
      <c r="B508" s="269"/>
      <c r="C508" s="269"/>
      <c r="D508" s="270"/>
      <c r="E508" s="270"/>
      <c r="F508" s="270"/>
      <c r="H508" s="207"/>
      <c r="I508" s="207"/>
      <c r="J508" s="207"/>
    </row>
    <row r="509" spans="2:10" s="208" customFormat="1">
      <c r="B509" s="269"/>
      <c r="C509" s="269"/>
      <c r="D509" s="270"/>
      <c r="E509" s="270"/>
      <c r="F509" s="270"/>
      <c r="H509" s="207"/>
      <c r="I509" s="207"/>
      <c r="J509" s="207"/>
    </row>
    <row r="510" spans="2:10" s="208" customFormat="1">
      <c r="B510" s="269"/>
      <c r="C510" s="269"/>
      <c r="D510" s="270"/>
      <c r="E510" s="270"/>
      <c r="F510" s="270"/>
      <c r="H510" s="207"/>
      <c r="I510" s="207"/>
      <c r="J510" s="207"/>
    </row>
    <row r="511" spans="2:10" s="208" customFormat="1">
      <c r="B511" s="269"/>
      <c r="C511" s="269"/>
      <c r="D511" s="270"/>
      <c r="E511" s="270"/>
      <c r="F511" s="270"/>
      <c r="H511" s="207"/>
      <c r="I511" s="207"/>
      <c r="J511" s="207"/>
    </row>
    <row r="512" spans="2:10" s="208" customFormat="1">
      <c r="B512" s="269"/>
      <c r="C512" s="269"/>
      <c r="D512" s="270"/>
      <c r="E512" s="270"/>
      <c r="F512" s="270"/>
      <c r="H512" s="207"/>
      <c r="I512" s="207"/>
      <c r="J512" s="207"/>
    </row>
    <row r="513" spans="2:10" s="208" customFormat="1">
      <c r="B513" s="269"/>
      <c r="C513" s="269"/>
      <c r="D513" s="270"/>
      <c r="E513" s="270"/>
      <c r="F513" s="270"/>
      <c r="H513" s="207"/>
      <c r="I513" s="207"/>
      <c r="J513" s="207"/>
    </row>
    <row r="514" spans="2:10" s="208" customFormat="1">
      <c r="B514" s="269"/>
      <c r="C514" s="269"/>
      <c r="D514" s="270"/>
      <c r="E514" s="270"/>
      <c r="F514" s="270"/>
      <c r="H514" s="207"/>
      <c r="I514" s="207"/>
      <c r="J514" s="207"/>
    </row>
    <row r="515" spans="2:10" s="208" customFormat="1">
      <c r="B515" s="269"/>
      <c r="C515" s="269"/>
      <c r="D515" s="270"/>
      <c r="E515" s="270"/>
      <c r="F515" s="270"/>
      <c r="H515" s="207"/>
      <c r="I515" s="207"/>
      <c r="J515" s="207"/>
    </row>
    <row r="516" spans="2:10" s="208" customFormat="1">
      <c r="B516" s="269"/>
      <c r="C516" s="269"/>
      <c r="D516" s="270"/>
      <c r="E516" s="270"/>
      <c r="F516" s="270"/>
      <c r="H516" s="207"/>
      <c r="I516" s="207"/>
      <c r="J516" s="207"/>
    </row>
    <row r="517" spans="2:10" s="208" customFormat="1">
      <c r="B517" s="269"/>
      <c r="C517" s="269"/>
      <c r="D517" s="270"/>
      <c r="E517" s="270"/>
      <c r="F517" s="270"/>
      <c r="H517" s="207"/>
      <c r="I517" s="207"/>
      <c r="J517" s="207"/>
    </row>
    <row r="518" spans="2:10" s="208" customFormat="1">
      <c r="B518" s="269"/>
      <c r="C518" s="269"/>
      <c r="D518" s="270"/>
      <c r="E518" s="270"/>
      <c r="F518" s="270"/>
      <c r="H518" s="207"/>
      <c r="I518" s="207"/>
      <c r="J518" s="207"/>
    </row>
    <row r="519" spans="2:10" s="208" customFormat="1">
      <c r="B519" s="269"/>
      <c r="C519" s="269"/>
      <c r="D519" s="270"/>
      <c r="E519" s="270"/>
      <c r="F519" s="270"/>
      <c r="H519" s="207"/>
      <c r="I519" s="207"/>
      <c r="J519" s="207"/>
    </row>
    <row r="520" spans="2:10" s="208" customFormat="1">
      <c r="B520" s="269"/>
      <c r="C520" s="269"/>
      <c r="D520" s="270"/>
      <c r="E520" s="270"/>
      <c r="F520" s="270"/>
      <c r="H520" s="207"/>
      <c r="I520" s="207"/>
      <c r="J520" s="207"/>
    </row>
    <row r="521" spans="2:10" s="208" customFormat="1">
      <c r="B521" s="269"/>
      <c r="C521" s="269"/>
      <c r="D521" s="270"/>
      <c r="E521" s="270"/>
      <c r="F521" s="270"/>
      <c r="H521" s="207"/>
      <c r="I521" s="207"/>
      <c r="J521" s="207"/>
    </row>
    <row r="522" spans="2:10" s="208" customFormat="1">
      <c r="B522" s="269"/>
      <c r="C522" s="269"/>
      <c r="D522" s="270"/>
      <c r="E522" s="270"/>
      <c r="F522" s="270"/>
      <c r="H522" s="207"/>
      <c r="I522" s="207"/>
      <c r="J522" s="207"/>
    </row>
    <row r="523" spans="2:10" s="208" customFormat="1">
      <c r="B523" s="269"/>
      <c r="C523" s="269"/>
      <c r="D523" s="270"/>
      <c r="E523" s="270"/>
      <c r="F523" s="270"/>
      <c r="H523" s="207"/>
      <c r="I523" s="207"/>
      <c r="J523" s="207"/>
    </row>
    <row r="524" spans="2:10" s="208" customFormat="1">
      <c r="B524" s="269"/>
      <c r="C524" s="269"/>
      <c r="D524" s="270"/>
      <c r="E524" s="270"/>
      <c r="F524" s="270"/>
      <c r="H524" s="207"/>
      <c r="I524" s="207"/>
      <c r="J524" s="207"/>
    </row>
    <row r="525" spans="2:10" s="208" customFormat="1">
      <c r="B525" s="269"/>
      <c r="C525" s="269"/>
      <c r="D525" s="270"/>
      <c r="E525" s="270"/>
      <c r="F525" s="270"/>
      <c r="H525" s="207"/>
      <c r="I525" s="207"/>
      <c r="J525" s="207"/>
    </row>
    <row r="526" spans="2:10" s="208" customFormat="1">
      <c r="B526" s="269"/>
      <c r="C526" s="269"/>
      <c r="D526" s="270"/>
      <c r="E526" s="270"/>
      <c r="F526" s="270"/>
      <c r="H526" s="207"/>
      <c r="I526" s="207"/>
      <c r="J526" s="207"/>
    </row>
    <row r="527" spans="2:10" s="208" customFormat="1">
      <c r="B527" s="269"/>
      <c r="C527" s="269"/>
      <c r="D527" s="270"/>
      <c r="E527" s="270"/>
      <c r="F527" s="270"/>
      <c r="H527" s="207"/>
      <c r="I527" s="207"/>
      <c r="J527" s="207"/>
    </row>
    <row r="528" spans="2:10" s="208" customFormat="1">
      <c r="B528" s="269"/>
      <c r="C528" s="269"/>
      <c r="D528" s="270"/>
      <c r="E528" s="270"/>
      <c r="F528" s="270"/>
      <c r="H528" s="207"/>
      <c r="I528" s="207"/>
      <c r="J528" s="207"/>
    </row>
    <row r="529" spans="2:10" s="208" customFormat="1">
      <c r="B529" s="269"/>
      <c r="C529" s="269"/>
      <c r="D529" s="270"/>
      <c r="E529" s="270"/>
      <c r="F529" s="270"/>
      <c r="H529" s="207"/>
      <c r="I529" s="207"/>
      <c r="J529" s="207"/>
    </row>
    <row r="530" spans="2:10" s="208" customFormat="1">
      <c r="B530" s="269"/>
      <c r="C530" s="269"/>
      <c r="D530" s="270"/>
      <c r="E530" s="270"/>
      <c r="F530" s="270"/>
      <c r="H530" s="207"/>
      <c r="I530" s="207"/>
      <c r="J530" s="207"/>
    </row>
    <row r="531" spans="2:10" s="208" customFormat="1">
      <c r="B531" s="269"/>
      <c r="C531" s="269"/>
      <c r="D531" s="270"/>
      <c r="E531" s="270"/>
      <c r="F531" s="270"/>
      <c r="H531" s="207"/>
      <c r="I531" s="207"/>
      <c r="J531" s="207"/>
    </row>
    <row r="532" spans="2:10" s="208" customFormat="1">
      <c r="B532" s="269"/>
      <c r="C532" s="269"/>
      <c r="D532" s="270"/>
      <c r="E532" s="270"/>
      <c r="F532" s="270"/>
      <c r="H532" s="207"/>
      <c r="I532" s="207"/>
      <c r="J532" s="207"/>
    </row>
    <row r="533" spans="2:10" s="208" customFormat="1">
      <c r="B533" s="269"/>
      <c r="C533" s="269"/>
      <c r="D533" s="270"/>
      <c r="E533" s="270"/>
      <c r="F533" s="270"/>
      <c r="H533" s="207"/>
      <c r="I533" s="207"/>
      <c r="J533" s="207"/>
    </row>
    <row r="534" spans="2:10" s="208" customFormat="1">
      <c r="B534" s="269"/>
      <c r="C534" s="269"/>
      <c r="D534" s="270"/>
      <c r="E534" s="270"/>
      <c r="F534" s="270"/>
      <c r="H534" s="207"/>
      <c r="I534" s="207"/>
      <c r="J534" s="207"/>
    </row>
    <row r="535" spans="2:10" s="208" customFormat="1">
      <c r="B535" s="269"/>
      <c r="C535" s="269"/>
      <c r="D535" s="270"/>
      <c r="E535" s="270"/>
      <c r="F535" s="270"/>
      <c r="H535" s="207"/>
      <c r="I535" s="207"/>
      <c r="J535" s="207"/>
    </row>
    <row r="536" spans="2:10" s="208" customFormat="1">
      <c r="B536" s="269"/>
      <c r="C536" s="269"/>
      <c r="D536" s="270"/>
      <c r="E536" s="270"/>
      <c r="F536" s="270"/>
      <c r="H536" s="207"/>
      <c r="I536" s="207"/>
      <c r="J536" s="207"/>
    </row>
    <row r="537" spans="2:10" s="208" customFormat="1">
      <c r="B537" s="269"/>
      <c r="C537" s="269"/>
      <c r="D537" s="270"/>
      <c r="E537" s="270"/>
      <c r="F537" s="270"/>
      <c r="H537" s="207"/>
      <c r="I537" s="207"/>
      <c r="J537" s="207"/>
    </row>
    <row r="538" spans="2:10" s="208" customFormat="1">
      <c r="B538" s="269"/>
      <c r="C538" s="269"/>
      <c r="D538" s="270"/>
      <c r="E538" s="270"/>
      <c r="F538" s="270"/>
      <c r="H538" s="207"/>
      <c r="I538" s="207"/>
      <c r="J538" s="207"/>
    </row>
    <row r="539" spans="2:10" s="208" customFormat="1">
      <c r="B539" s="269"/>
      <c r="C539" s="269"/>
      <c r="D539" s="270"/>
      <c r="E539" s="270"/>
      <c r="F539" s="270"/>
      <c r="H539" s="207"/>
      <c r="I539" s="207"/>
      <c r="J539" s="207"/>
    </row>
    <row r="540" spans="2:10" s="208" customFormat="1">
      <c r="B540" s="269"/>
      <c r="C540" s="269"/>
      <c r="D540" s="270"/>
      <c r="E540" s="270"/>
      <c r="F540" s="270"/>
      <c r="H540" s="207"/>
      <c r="I540" s="207"/>
      <c r="J540" s="207"/>
    </row>
    <row r="541" spans="2:10" s="208" customFormat="1">
      <c r="B541" s="269"/>
      <c r="C541" s="269"/>
      <c r="D541" s="270"/>
      <c r="E541" s="270"/>
      <c r="F541" s="270"/>
      <c r="H541" s="207"/>
      <c r="I541" s="207"/>
      <c r="J541" s="207"/>
    </row>
  </sheetData>
  <sheetProtection algorithmName="SHA-512" hashValue="uRH1jbuEfGiL0K7kkori3AUq+Jei0ZalYmTw435sqfaUYT4WsceZGa6rQa5IO8wGXZFCgrLiPaTznRT6RKOAjg==" saltValue="0Hc6bw5z7D36EQilxcfSGQ==" spinCount="100000" sheet="1" selectLockedCells="1"/>
  <mergeCells count="126">
    <mergeCell ref="A10:D10"/>
    <mergeCell ref="E9:G9"/>
    <mergeCell ref="E10:G10"/>
    <mergeCell ref="B13:G13"/>
    <mergeCell ref="B7:G7"/>
    <mergeCell ref="E8:F8"/>
    <mergeCell ref="B12:G12"/>
    <mergeCell ref="A14:B14"/>
    <mergeCell ref="D14:E14"/>
    <mergeCell ref="F14:G14"/>
    <mergeCell ref="A9:D9"/>
    <mergeCell ref="A43:D43"/>
    <mergeCell ref="A21:D21"/>
    <mergeCell ref="A22:D22"/>
    <mergeCell ref="A23:D23"/>
    <mergeCell ref="A24:D24"/>
    <mergeCell ref="A25:D25"/>
    <mergeCell ref="A26:D26"/>
    <mergeCell ref="A37:D37"/>
    <mergeCell ref="A38:D38"/>
    <mergeCell ref="A40:D40"/>
    <mergeCell ref="A41:D41"/>
    <mergeCell ref="A42:D42"/>
    <mergeCell ref="A29:D29"/>
    <mergeCell ref="A32:D32"/>
    <mergeCell ref="A33:D33"/>
    <mergeCell ref="A34:D34"/>
    <mergeCell ref="A47:D47"/>
    <mergeCell ref="A48:D48"/>
    <mergeCell ref="A49:D49"/>
    <mergeCell ref="A50:D50"/>
    <mergeCell ref="A51:D51"/>
    <mergeCell ref="A53:D53"/>
    <mergeCell ref="A54:D54"/>
    <mergeCell ref="A57:D57"/>
    <mergeCell ref="A59:D59"/>
    <mergeCell ref="A58:D58"/>
    <mergeCell ref="A55:D55"/>
    <mergeCell ref="A56:D56"/>
    <mergeCell ref="A87:D87"/>
    <mergeCell ref="A75:D75"/>
    <mergeCell ref="A76:D76"/>
    <mergeCell ref="A77:D77"/>
    <mergeCell ref="A78:D78"/>
    <mergeCell ref="A79:D79"/>
    <mergeCell ref="A80:D80"/>
    <mergeCell ref="A82:D82"/>
    <mergeCell ref="A83:D83"/>
    <mergeCell ref="A84:D84"/>
    <mergeCell ref="A85:D85"/>
    <mergeCell ref="A86:D86"/>
    <mergeCell ref="A101:D101"/>
    <mergeCell ref="A89:D89"/>
    <mergeCell ref="A90:D90"/>
    <mergeCell ref="A92:D92"/>
    <mergeCell ref="A93:D93"/>
    <mergeCell ref="A94:D94"/>
    <mergeCell ref="A95:D95"/>
    <mergeCell ref="A96:D96"/>
    <mergeCell ref="A97:D97"/>
    <mergeCell ref="A99:D99"/>
    <mergeCell ref="A100:D100"/>
    <mergeCell ref="A136:D136"/>
    <mergeCell ref="A119:D119"/>
    <mergeCell ref="A118:D118"/>
    <mergeCell ref="A120:D120"/>
    <mergeCell ref="A121:D121"/>
    <mergeCell ref="A125:D125"/>
    <mergeCell ref="A129:D129"/>
    <mergeCell ref="A134:D134"/>
    <mergeCell ref="A122:D122"/>
    <mergeCell ref="A127:D127"/>
    <mergeCell ref="A133:D133"/>
    <mergeCell ref="A126:D126"/>
    <mergeCell ref="A128:D128"/>
    <mergeCell ref="A124:D124"/>
    <mergeCell ref="A132:D132"/>
    <mergeCell ref="A135:D135"/>
    <mergeCell ref="A3:G3"/>
    <mergeCell ref="A130:D130"/>
    <mergeCell ref="A131:D131"/>
    <mergeCell ref="A107:D108"/>
    <mergeCell ref="E107:E108"/>
    <mergeCell ref="F107:F108"/>
    <mergeCell ref="A31:D31"/>
    <mergeCell ref="A28:D28"/>
    <mergeCell ref="A110:D110"/>
    <mergeCell ref="A109:D109"/>
    <mergeCell ref="A88:D88"/>
    <mergeCell ref="A35:D35"/>
    <mergeCell ref="A102:D102"/>
    <mergeCell ref="A103:D103"/>
    <mergeCell ref="A104:D104"/>
    <mergeCell ref="G107:G108"/>
    <mergeCell ref="A123:D123"/>
    <mergeCell ref="A117:D117"/>
    <mergeCell ref="A116:D116"/>
    <mergeCell ref="A112:D112"/>
    <mergeCell ref="A113:D113"/>
    <mergeCell ref="A114:D114"/>
    <mergeCell ref="A115:D115"/>
    <mergeCell ref="A111:D111"/>
    <mergeCell ref="H29:M35"/>
    <mergeCell ref="H53:M59"/>
    <mergeCell ref="H68:M73"/>
    <mergeCell ref="H75:M80"/>
    <mergeCell ref="H18:M18"/>
    <mergeCell ref="H19:M21"/>
    <mergeCell ref="A15:C15"/>
    <mergeCell ref="H6:M15"/>
    <mergeCell ref="B6:G6"/>
    <mergeCell ref="H46:M51"/>
    <mergeCell ref="A73:D73"/>
    <mergeCell ref="A62:D62"/>
    <mergeCell ref="A63:D63"/>
    <mergeCell ref="A64:D64"/>
    <mergeCell ref="A65:D65"/>
    <mergeCell ref="A66:D66"/>
    <mergeCell ref="A68:D68"/>
    <mergeCell ref="A69:D69"/>
    <mergeCell ref="A70:D70"/>
    <mergeCell ref="A71:D71"/>
    <mergeCell ref="A72:D72"/>
    <mergeCell ref="A61:D61"/>
    <mergeCell ref="A44:D44"/>
    <mergeCell ref="A46:D46"/>
  </mergeCells>
  <conditionalFormatting sqref="F118">
    <cfRule type="iconSet" priority="37">
      <iconSet iconSet="3Symbols2">
        <cfvo type="percent" val="0"/>
        <cfvo type="num" val="0.15"/>
        <cfvo type="num" val="0.25"/>
      </iconSet>
    </cfRule>
  </conditionalFormatting>
  <conditionalFormatting sqref="F119">
    <cfRule type="iconSet" priority="36">
      <iconSet iconSet="3Symbols2">
        <cfvo type="percent" val="0"/>
        <cfvo type="num" val="0.4"/>
        <cfvo type="num" val="0.5"/>
      </iconSet>
    </cfRule>
  </conditionalFormatting>
  <conditionalFormatting sqref="F126">
    <cfRule type="iconSet" priority="35">
      <iconSet iconSet="3Symbols2">
        <cfvo type="percent" val="0"/>
        <cfvo type="num" val="0.8"/>
        <cfvo type="num" val="0.9"/>
      </iconSet>
    </cfRule>
  </conditionalFormatting>
  <conditionalFormatting sqref="F130 F136 F133">
    <cfRule type="iconSet" priority="47">
      <iconSet iconSet="3Symbols2">
        <cfvo type="percent" val="0"/>
        <cfvo type="num" val="0.95"/>
        <cfvo type="num" val="1"/>
      </iconSet>
    </cfRule>
  </conditionalFormatting>
  <conditionalFormatting sqref="F131">
    <cfRule type="iconSet" priority="11">
      <iconSet iconSet="3Symbols2">
        <cfvo type="percent" val="0"/>
        <cfvo type="num" val="0.85"/>
        <cfvo type="num" val="0.95"/>
      </iconSet>
    </cfRule>
  </conditionalFormatting>
  <conditionalFormatting sqref="F134">
    <cfRule type="iconSet" priority="10">
      <iconSet iconSet="3Symbols2">
        <cfvo type="percent" val="0"/>
        <cfvo type="num" val="0.9"/>
        <cfvo type="num" val="1"/>
      </iconSet>
    </cfRule>
  </conditionalFormatting>
  <conditionalFormatting sqref="F110">
    <cfRule type="iconSet" priority="7">
      <iconSet iconSet="3Symbols2" reverse="1">
        <cfvo type="percent" val="0"/>
        <cfvo type="num" val="3.5000000000000003E-2"/>
        <cfvo type="num" val="0.05" gte="0"/>
      </iconSet>
    </cfRule>
  </conditionalFormatting>
  <conditionalFormatting sqref="H108:J108">
    <cfRule type="iconSet" priority="5">
      <iconSet iconSet="3Symbols2">
        <cfvo type="percent" val="0"/>
        <cfvo type="num" val="0.5"/>
        <cfvo type="num" val="1"/>
      </iconSet>
    </cfRule>
  </conditionalFormatting>
  <conditionalFormatting sqref="F122">
    <cfRule type="iconSet" priority="50">
      <iconSet iconSet="3Symbols2">
        <cfvo type="percent" val="0"/>
        <cfvo type="num" val="0.25"/>
        <cfvo type="num" val="0.4"/>
      </iconSet>
    </cfRule>
  </conditionalFormatting>
  <conditionalFormatting sqref="F121">
    <cfRule type="iconSet" priority="3">
      <iconSet iconSet="3Symbols2">
        <cfvo type="percent" val="0"/>
        <cfvo type="num" val="0.35"/>
        <cfvo type="num" val="0.5"/>
      </iconSet>
    </cfRule>
  </conditionalFormatting>
  <conditionalFormatting sqref="F124">
    <cfRule type="iconSet" priority="1">
      <iconSet iconSet="3Symbols2">
        <cfvo type="percent" val="0"/>
        <cfvo type="num" val="0.7"/>
        <cfvo type="num" val="0.9"/>
      </iconSet>
    </cfRule>
  </conditionalFormatting>
  <dataValidations count="3">
    <dataValidation type="list" allowBlank="1" showInputMessage="1" showErrorMessage="1" sqref="D8" xr:uid="{00000000-0002-0000-0000-000000000000}">
      <formula1>"PSH,TH,RRH,Other"</formula1>
    </dataValidation>
    <dataValidation type="date" allowBlank="1" showInputMessage="1" showErrorMessage="1" sqref="F14:G14" xr:uid="{00000000-0002-0000-0000-000001000000}">
      <formula1>43070</formula1>
      <formula2>47848</formula2>
    </dataValidation>
    <dataValidation type="whole" operator="greaterThanOrEqual" allowBlank="1" showInputMessage="1" showErrorMessage="1" sqref="E9:G10 G8" xr:uid="{320F817A-1A16-462C-B442-D003DB019E66}">
      <formula1>0</formula1>
    </dataValidation>
  </dataValidations>
  <pageMargins left="0.7" right="0.7" top="0.75" bottom="0.75" header="0.3" footer="0.3"/>
  <pageSetup scale="93" orientation="portrait" r:id="rId1"/>
  <headerFooter>
    <oddFooter>&amp;L&amp;10&amp;D, &amp;T&amp;C&amp;10Page &amp;P of &amp;N&amp;R&amp;10&amp;A</oddFooter>
  </headerFooter>
  <rowBreaks count="3" manualBreakCount="3">
    <brk id="44" max="16383" man="1"/>
    <brk id="74" max="16383" man="1"/>
    <brk id="105" max="16383" man="1"/>
  </rowBreaks>
  <extLst>
    <ext xmlns:x14="http://schemas.microsoft.com/office/spreadsheetml/2009/9/main" uri="{78C0D931-6437-407d-A8EE-F0AAD7539E65}">
      <x14:conditionalFormattings>
        <x14:conditionalFormatting xmlns:xm="http://schemas.microsoft.com/office/excel/2006/main">
          <x14:cfRule type="iconSet" priority="20" id="{00000000-000E-0000-0000-000011000000}">
            <x14:iconSet iconSet="3Symbols2" custom="1">
              <x14:cfvo type="percent">
                <xm:f>0</xm:f>
              </x14:cfvo>
              <x14:cfvo type="num" gte="0">
                <xm:f>0</xm:f>
              </x14:cfvo>
              <x14:cfvo type="num" gte="0">
                <xm:f>0</xm:f>
              </x14:cfvo>
              <x14:cfIcon iconSet="3Symbols2" iconId="2"/>
              <x14:cfIcon iconSet="3Symbols2" iconId="0"/>
              <x14:cfIcon iconSet="3Symbols2" iconId="0"/>
            </x14:iconSet>
          </x14:cfRule>
          <xm:sqref>F112:F115</xm:sqref>
        </x14:conditionalFormatting>
        <x14:conditionalFormatting xmlns:xm="http://schemas.microsoft.com/office/excel/2006/main">
          <x14:cfRule type="iconSet" priority="34" id="{00000000-000E-0000-0000-00001F000000}">
            <x14:iconSet iconSet="3Symbols2" custom="1">
              <x14:cfvo type="percent">
                <xm:f>0</xm:f>
              </x14:cfvo>
              <x14:cfvo type="num">
                <xm:f>0.89999999900000005</xm:f>
              </x14:cfvo>
              <x14:cfvo type="num">
                <xm:f>0.9</xm:f>
              </x14:cfvo>
              <x14:cfIcon iconSet="3Symbols2" iconId="0"/>
              <x14:cfIcon iconSet="3Symbols2" iconId="0"/>
              <x14:cfIcon iconSet="3Symbols2" iconId="2"/>
            </x14:iconSet>
          </x14:cfRule>
          <xm:sqref>F128</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'Project Type List'!$A$2:$A$5</xm:f>
          </x14:formula1>
          <xm:sqref>D8</xm:sqref>
        </x14:dataValidation>
        <x14:dataValidation type="list" allowBlank="1" showInputMessage="1" showErrorMessage="1" xr:uid="{00000000-0002-0000-0000-000004000000}">
          <x14:formula1>
            <xm:f>'List Yes No NA'!$A$2:$A$3</xm:f>
          </x14:formula1>
          <xm:sqref>C14</xm:sqref>
        </x14:dataValidation>
        <x14:dataValidation type="list" allowBlank="1" showInputMessage="1" showErrorMessage="1" xr:uid="{00000000-0002-0000-0000-000005000000}">
          <x14:formula1>
            <xm:f>'List Yes No NA'!$A$1:$A$3</xm:f>
          </x14:formula1>
          <xm:sqref>D15</xm:sqref>
        </x14:dataValidation>
        <x14:dataValidation type="list" allowBlank="1" showInputMessage="1" showErrorMessage="1" xr:uid="{00000000-0002-0000-0000-000007000000}">
          <x14:formula1>
            <xm:f>'List CT-503 Agency Names'!$A$2:$A$23</xm:f>
          </x14:formula1>
          <xm:sqref>B13:G13</xm:sqref>
        </x14:dataValidation>
        <x14:dataValidation type="list" allowBlank="1" showInputMessage="1" showErrorMessage="1" xr:uid="{00000000-0002-0000-0000-000008000000}">
          <x14:formula1>
            <xm:f>'List CT-503 Grantee Names'!$A$2:$A$23</xm:f>
          </x14:formula1>
          <xm:sqref>B6:G6</xm:sqref>
        </x14:dataValidation>
        <x14:dataValidation type="list" allowBlank="1" showInputMessage="1" showErrorMessage="1" xr:uid="{00000000-0002-0000-0000-000003000000}">
          <x14:formula1>
            <xm:f>'List CT-503 Project Names'!$A$2:$A$43</xm:f>
          </x14:formula1>
          <xm:sqref>B7</xm:sqref>
        </x14:dataValidation>
        <x14:dataValidation type="list" allowBlank="1" showInputMessage="1" showErrorMessage="1" xr:uid="{00000000-0002-0000-0000-000006000000}">
          <x14:formula1>
            <xm:f>'List CT-503 Grant #'!$A$1:$A$38</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A43"/>
  <sheetViews>
    <sheetView topLeftCell="A11" workbookViewId="0">
      <selection activeCell="A26" sqref="A26"/>
    </sheetView>
  </sheetViews>
  <sheetFormatPr defaultColWidth="8.85546875" defaultRowHeight="15"/>
  <cols>
    <col min="1" max="1" width="54.140625" bestFit="1" customWidth="1"/>
  </cols>
  <sheetData>
    <row r="1" spans="1:1" s="2" customFormat="1">
      <c r="A1" s="1" t="s">
        <v>2</v>
      </c>
    </row>
    <row r="2" spans="1:1">
      <c r="A2" s="3" t="s">
        <v>40</v>
      </c>
    </row>
    <row r="3" spans="1:1">
      <c r="A3" s="3" t="s">
        <v>14</v>
      </c>
    </row>
    <row r="4" spans="1:1">
      <c r="A4" s="3" t="s">
        <v>400</v>
      </c>
    </row>
    <row r="5" spans="1:1">
      <c r="A5" s="3" t="s">
        <v>401</v>
      </c>
    </row>
    <row r="6" spans="1:1">
      <c r="A6" s="3" t="s">
        <v>63</v>
      </c>
    </row>
    <row r="7" spans="1:1">
      <c r="A7" s="3" t="s">
        <v>402</v>
      </c>
    </row>
    <row r="8" spans="1:1">
      <c r="A8" s="3" t="s">
        <v>48</v>
      </c>
    </row>
    <row r="9" spans="1:1">
      <c r="A9" s="3" t="s">
        <v>35</v>
      </c>
    </row>
    <row r="10" spans="1:1">
      <c r="A10" s="3" t="s">
        <v>52</v>
      </c>
    </row>
    <row r="11" spans="1:1">
      <c r="A11" s="3" t="s">
        <v>54</v>
      </c>
    </row>
    <row r="12" spans="1:1">
      <c r="A12" s="3" t="s">
        <v>16</v>
      </c>
    </row>
    <row r="13" spans="1:1">
      <c r="A13" s="3" t="s">
        <v>10</v>
      </c>
    </row>
    <row r="14" spans="1:1">
      <c r="A14" s="3" t="s">
        <v>56</v>
      </c>
    </row>
    <row r="15" spans="1:1">
      <c r="A15" s="3" t="s">
        <v>65</v>
      </c>
    </row>
    <row r="16" spans="1:1">
      <c r="A16" s="3" t="s">
        <v>403</v>
      </c>
    </row>
    <row r="17" spans="1:1">
      <c r="A17" s="3" t="s">
        <v>21</v>
      </c>
    </row>
    <row r="18" spans="1:1">
      <c r="A18" s="3" t="s">
        <v>413</v>
      </c>
    </row>
    <row r="19" spans="1:1">
      <c r="A19" s="3" t="s">
        <v>44</v>
      </c>
    </row>
    <row r="20" spans="1:1">
      <c r="A20" s="3" t="s">
        <v>30</v>
      </c>
    </row>
    <row r="21" spans="1:1">
      <c r="A21" s="3" t="s">
        <v>61</v>
      </c>
    </row>
    <row r="22" spans="1:1">
      <c r="A22" s="3" t="s">
        <v>42</v>
      </c>
    </row>
    <row r="23" spans="1:1">
      <c r="A23" s="3" t="s">
        <v>7</v>
      </c>
    </row>
    <row r="24" spans="1:1">
      <c r="A24" s="3" t="s">
        <v>28</v>
      </c>
    </row>
    <row r="25" spans="1:1">
      <c r="A25" s="3" t="s">
        <v>405</v>
      </c>
    </row>
    <row r="26" spans="1:1">
      <c r="A26" s="3" t="s">
        <v>404</v>
      </c>
    </row>
    <row r="27" spans="1:1">
      <c r="A27" s="3" t="s">
        <v>67</v>
      </c>
    </row>
    <row r="28" spans="1:1">
      <c r="A28" s="3" t="s">
        <v>72</v>
      </c>
    </row>
    <row r="29" spans="1:1">
      <c r="A29" s="3" t="s">
        <v>74</v>
      </c>
    </row>
    <row r="30" spans="1:1">
      <c r="A30" s="3" t="s">
        <v>406</v>
      </c>
    </row>
    <row r="31" spans="1:1">
      <c r="A31" s="3" t="s">
        <v>70</v>
      </c>
    </row>
    <row r="32" spans="1:1">
      <c r="A32" s="4" t="s">
        <v>66</v>
      </c>
    </row>
    <row r="33" spans="1:1">
      <c r="A33" s="3" t="s">
        <v>407</v>
      </c>
    </row>
    <row r="34" spans="1:1">
      <c r="A34" s="3" t="s">
        <v>408</v>
      </c>
    </row>
    <row r="35" spans="1:1">
      <c r="A35" s="3" t="s">
        <v>409</v>
      </c>
    </row>
    <row r="36" spans="1:1">
      <c r="A36" s="3" t="s">
        <v>32</v>
      </c>
    </row>
    <row r="37" spans="1:1">
      <c r="A37" s="3" t="s">
        <v>50</v>
      </c>
    </row>
    <row r="38" spans="1:1">
      <c r="A38" s="3" t="s">
        <v>23</v>
      </c>
    </row>
    <row r="39" spans="1:1">
      <c r="A39" s="3" t="s">
        <v>410</v>
      </c>
    </row>
    <row r="40" spans="1:1">
      <c r="A40" s="3" t="s">
        <v>19</v>
      </c>
    </row>
    <row r="41" spans="1:1">
      <c r="A41" s="3" t="s">
        <v>411</v>
      </c>
    </row>
    <row r="42" spans="1:1">
      <c r="A42" s="3" t="s">
        <v>412</v>
      </c>
    </row>
    <row r="43" spans="1:1">
      <c r="A43" s="3" t="s">
        <v>58</v>
      </c>
    </row>
  </sheetData>
  <sortState ref="A2:A43">
    <sortCondition ref="A2:A43"/>
  </sortState>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23"/>
  <sheetViews>
    <sheetView workbookViewId="0">
      <selection activeCell="I29" sqref="I29"/>
    </sheetView>
  </sheetViews>
  <sheetFormatPr defaultColWidth="8.85546875" defaultRowHeight="15"/>
  <cols>
    <col min="1" max="1" width="77" customWidth="1"/>
    <col min="2" max="16384" width="8.85546875" style="5"/>
  </cols>
  <sheetData>
    <row r="1" spans="1:1" customFormat="1">
      <c r="A1" s="2" t="s">
        <v>5</v>
      </c>
    </row>
    <row r="2" spans="1:1">
      <c r="A2" t="s">
        <v>281</v>
      </c>
    </row>
    <row r="3" spans="1:1">
      <c r="A3" t="s">
        <v>282</v>
      </c>
    </row>
    <row r="4" spans="1:1">
      <c r="A4" t="s">
        <v>283</v>
      </c>
    </row>
    <row r="5" spans="1:1">
      <c r="A5" t="s">
        <v>153</v>
      </c>
    </row>
    <row r="6" spans="1:1">
      <c r="A6" t="s">
        <v>284</v>
      </c>
    </row>
    <row r="7" spans="1:1">
      <c r="A7" t="s">
        <v>285</v>
      </c>
    </row>
    <row r="8" spans="1:1">
      <c r="A8" t="s">
        <v>75</v>
      </c>
    </row>
    <row r="9" spans="1:1">
      <c r="A9" t="s">
        <v>27</v>
      </c>
    </row>
    <row r="10" spans="1:1">
      <c r="A10" t="s">
        <v>76</v>
      </c>
    </row>
    <row r="11" spans="1:1">
      <c r="A11" t="s">
        <v>77</v>
      </c>
    </row>
    <row r="12" spans="1:1">
      <c r="A12" t="s">
        <v>78</v>
      </c>
    </row>
    <row r="13" spans="1:1">
      <c r="A13" t="s">
        <v>294</v>
      </c>
    </row>
    <row r="14" spans="1:1">
      <c r="A14" t="s">
        <v>79</v>
      </c>
    </row>
    <row r="15" spans="1:1">
      <c r="A15" t="s">
        <v>286</v>
      </c>
    </row>
    <row r="16" spans="1:1">
      <c r="A16" t="s">
        <v>39</v>
      </c>
    </row>
    <row r="17" spans="1:1">
      <c r="A17" t="s">
        <v>80</v>
      </c>
    </row>
    <row r="18" spans="1:1">
      <c r="A18" t="s">
        <v>288</v>
      </c>
    </row>
    <row r="19" spans="1:1">
      <c r="A19" t="s">
        <v>81</v>
      </c>
    </row>
    <row r="20" spans="1:1">
      <c r="A20" t="s">
        <v>82</v>
      </c>
    </row>
    <row r="21" spans="1:1">
      <c r="A21" t="s">
        <v>83</v>
      </c>
    </row>
    <row r="22" spans="1:1">
      <c r="A22" t="s">
        <v>18</v>
      </c>
    </row>
    <row r="23" spans="1:1">
      <c r="A23" t="s">
        <v>287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1"/>
  <dimension ref="A1:A23"/>
  <sheetViews>
    <sheetView workbookViewId="0">
      <selection activeCell="F35" sqref="F35"/>
    </sheetView>
  </sheetViews>
  <sheetFormatPr defaultColWidth="8.85546875" defaultRowHeight="15"/>
  <cols>
    <col min="1" max="1" width="77" customWidth="1"/>
    <col min="2" max="16384" width="8.85546875" style="5"/>
  </cols>
  <sheetData>
    <row r="1" spans="1:1" customFormat="1">
      <c r="A1" s="2" t="s">
        <v>5</v>
      </c>
    </row>
    <row r="2" spans="1:1">
      <c r="A2" t="s">
        <v>281</v>
      </c>
    </row>
    <row r="3" spans="1:1">
      <c r="A3" t="s">
        <v>282</v>
      </c>
    </row>
    <row r="4" spans="1:1">
      <c r="A4" t="s">
        <v>283</v>
      </c>
    </row>
    <row r="5" spans="1:1">
      <c r="A5" t="s">
        <v>153</v>
      </c>
    </row>
    <row r="6" spans="1:1">
      <c r="A6" t="s">
        <v>284</v>
      </c>
    </row>
    <row r="7" spans="1:1">
      <c r="A7" t="s">
        <v>285</v>
      </c>
    </row>
    <row r="8" spans="1:1">
      <c r="A8" t="s">
        <v>75</v>
      </c>
    </row>
    <row r="9" spans="1:1">
      <c r="A9" t="s">
        <v>27</v>
      </c>
    </row>
    <row r="10" spans="1:1">
      <c r="A10" t="s">
        <v>76</v>
      </c>
    </row>
    <row r="11" spans="1:1">
      <c r="A11" t="s">
        <v>77</v>
      </c>
    </row>
    <row r="12" spans="1:1">
      <c r="A12" t="s">
        <v>78</v>
      </c>
    </row>
    <row r="13" spans="1:1">
      <c r="A13" t="s">
        <v>294</v>
      </c>
    </row>
    <row r="14" spans="1:1">
      <c r="A14" t="s">
        <v>79</v>
      </c>
    </row>
    <row r="15" spans="1:1">
      <c r="A15" t="s">
        <v>286</v>
      </c>
    </row>
    <row r="16" spans="1:1">
      <c r="A16" t="s">
        <v>39</v>
      </c>
    </row>
    <row r="17" spans="1:1">
      <c r="A17" t="s">
        <v>80</v>
      </c>
    </row>
    <row r="18" spans="1:1">
      <c r="A18" t="s">
        <v>288</v>
      </c>
    </row>
    <row r="19" spans="1:1">
      <c r="A19" t="s">
        <v>81</v>
      </c>
    </row>
    <row r="20" spans="1:1">
      <c r="A20" t="s">
        <v>82</v>
      </c>
    </row>
    <row r="21" spans="1:1">
      <c r="A21" t="s">
        <v>83</v>
      </c>
    </row>
    <row r="22" spans="1:1">
      <c r="A22" t="s">
        <v>18</v>
      </c>
    </row>
    <row r="23" spans="1:1">
      <c r="A23" t="s">
        <v>287</v>
      </c>
    </row>
  </sheetData>
  <sortState ref="A1:D38">
    <sortCondition ref="A1"/>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3"/>
  <sheetViews>
    <sheetView workbookViewId="0">
      <selection activeCell="A37" sqref="A37:I37"/>
    </sheetView>
  </sheetViews>
  <sheetFormatPr defaultColWidth="8.85546875" defaultRowHeight="15"/>
  <sheetData>
    <row r="1" spans="1:1">
      <c r="A1" t="s">
        <v>195</v>
      </c>
    </row>
    <row r="2" spans="1:1">
      <c r="A2" t="s">
        <v>291</v>
      </c>
    </row>
    <row r="3" spans="1:1">
      <c r="A3" t="s">
        <v>151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dimension ref="A1:A38"/>
  <sheetViews>
    <sheetView topLeftCell="A3" workbookViewId="0">
      <selection activeCell="I29" sqref="I29"/>
    </sheetView>
  </sheetViews>
  <sheetFormatPr defaultColWidth="8.85546875" defaultRowHeight="15"/>
  <cols>
    <col min="1" max="1" width="7.28515625" bestFit="1" customWidth="1"/>
  </cols>
  <sheetData>
    <row r="1" spans="1:1">
      <c r="A1" s="3" t="s">
        <v>41</v>
      </c>
    </row>
    <row r="2" spans="1:1">
      <c r="A2" s="3" t="s">
        <v>47</v>
      </c>
    </row>
    <row r="3" spans="1:1">
      <c r="A3" s="3" t="s">
        <v>34</v>
      </c>
    </row>
    <row r="4" spans="1:1">
      <c r="A4" s="3" t="s">
        <v>51</v>
      </c>
    </row>
    <row r="5" spans="1:1">
      <c r="A5" s="3" t="s">
        <v>73</v>
      </c>
    </row>
    <row r="6" spans="1:1">
      <c r="A6" s="3" t="s">
        <v>24</v>
      </c>
    </row>
    <row r="7" spans="1:1">
      <c r="A7" s="3" t="s">
        <v>71</v>
      </c>
    </row>
    <row r="8" spans="1:1">
      <c r="A8" s="3" t="s">
        <v>46</v>
      </c>
    </row>
    <row r="9" spans="1:1">
      <c r="A9" s="3" t="s">
        <v>6</v>
      </c>
    </row>
    <row r="10" spans="1:1">
      <c r="A10" s="3" t="s">
        <v>17</v>
      </c>
    </row>
    <row r="11" spans="1:1">
      <c r="A11" s="3" t="s">
        <v>57</v>
      </c>
    </row>
    <row r="12" spans="1:1">
      <c r="A12" s="3" t="s">
        <v>38</v>
      </c>
    </row>
    <row r="13" spans="1:1">
      <c r="A13" s="3" t="s">
        <v>31</v>
      </c>
    </row>
    <row r="14" spans="1:1">
      <c r="A14" s="3" t="s">
        <v>68</v>
      </c>
    </row>
    <row r="15" spans="1:1">
      <c r="A15" s="3" t="s">
        <v>59</v>
      </c>
    </row>
    <row r="16" spans="1:1">
      <c r="A16" s="3" t="s">
        <v>36</v>
      </c>
    </row>
    <row r="17" spans="1:1">
      <c r="A17" s="3" t="s">
        <v>53</v>
      </c>
    </row>
    <row r="18" spans="1:1">
      <c r="A18" s="3" t="s">
        <v>45</v>
      </c>
    </row>
    <row r="19" spans="1:1">
      <c r="A19" s="3" t="s">
        <v>43</v>
      </c>
    </row>
    <row r="20" spans="1:1">
      <c r="A20" s="3" t="s">
        <v>11</v>
      </c>
    </row>
    <row r="21" spans="1:1">
      <c r="A21" s="3" t="s">
        <v>12</v>
      </c>
    </row>
    <row r="22" spans="1:1">
      <c r="A22" s="3" t="s">
        <v>15</v>
      </c>
    </row>
    <row r="23" spans="1:1">
      <c r="A23" s="3" t="s">
        <v>9</v>
      </c>
    </row>
    <row r="24" spans="1:1">
      <c r="A24" s="3" t="s">
        <v>55</v>
      </c>
    </row>
    <row r="25" spans="1:1">
      <c r="A25" s="3" t="s">
        <v>33</v>
      </c>
    </row>
    <row r="26" spans="1:1">
      <c r="A26" s="3" t="s">
        <v>49</v>
      </c>
    </row>
    <row r="27" spans="1:1">
      <c r="A27" s="3" t="s">
        <v>22</v>
      </c>
    </row>
    <row r="28" spans="1:1">
      <c r="A28" s="3" t="s">
        <v>37</v>
      </c>
    </row>
    <row r="29" spans="1:1">
      <c r="A29" s="3" t="s">
        <v>13</v>
      </c>
    </row>
    <row r="30" spans="1:1">
      <c r="A30" s="3" t="s">
        <v>20</v>
      </c>
    </row>
    <row r="31" spans="1:1">
      <c r="A31" s="3" t="s">
        <v>26</v>
      </c>
    </row>
    <row r="32" spans="1:1">
      <c r="A32" s="3" t="s">
        <v>25</v>
      </c>
    </row>
    <row r="33" spans="1:1">
      <c r="A33" s="3" t="s">
        <v>29</v>
      </c>
    </row>
    <row r="34" spans="1:1">
      <c r="A34" s="3" t="s">
        <v>60</v>
      </c>
    </row>
    <row r="35" spans="1:1">
      <c r="A35" s="3" t="s">
        <v>62</v>
      </c>
    </row>
    <row r="36" spans="1:1">
      <c r="A36" s="3" t="s">
        <v>64</v>
      </c>
    </row>
    <row r="37" spans="1:1">
      <c r="A37" s="3" t="s">
        <v>69</v>
      </c>
    </row>
    <row r="38" spans="1:1">
      <c r="A38" s="3" t="s">
        <v>414</v>
      </c>
    </row>
  </sheetData>
  <sortState ref="A1:A39">
    <sortCondition ref="A1:A3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5"/>
  <sheetViews>
    <sheetView workbookViewId="0">
      <selection activeCell="H28" sqref="H28"/>
    </sheetView>
  </sheetViews>
  <sheetFormatPr defaultColWidth="8.85546875" defaultRowHeight="15"/>
  <sheetData>
    <row r="1" spans="1:1">
      <c r="A1" t="s">
        <v>161</v>
      </c>
    </row>
    <row r="2" spans="1:1">
      <c r="A2" t="s">
        <v>8</v>
      </c>
    </row>
    <row r="3" spans="1:1">
      <c r="A3" t="s">
        <v>158</v>
      </c>
    </row>
    <row r="4" spans="1:1">
      <c r="A4" t="s">
        <v>159</v>
      </c>
    </row>
    <row r="5" spans="1:1">
      <c r="A5"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3818-1F3A-4DE9-B399-5A07F601F64D}">
  <sheetPr codeName="Sheet2"/>
  <dimension ref="A1:HI266"/>
  <sheetViews>
    <sheetView showGridLines="0" workbookViewId="0">
      <selection activeCell="B12" sqref="B12:C12"/>
    </sheetView>
  </sheetViews>
  <sheetFormatPr defaultRowHeight="15"/>
  <cols>
    <col min="1" max="1" width="3.140625" style="99" customWidth="1"/>
    <col min="2" max="2" width="31.28515625" style="99" customWidth="1"/>
    <col min="3" max="3" width="27.5703125" style="99" customWidth="1"/>
    <col min="4" max="4" width="34.5703125" style="99" customWidth="1"/>
    <col min="5" max="5" width="20" style="99" customWidth="1"/>
    <col min="6" max="6" width="3.42578125" style="99" customWidth="1"/>
    <col min="7" max="168" width="9.140625" style="98"/>
    <col min="169" max="16384" width="9.140625" style="99"/>
  </cols>
  <sheetData>
    <row r="1" spans="1:217" ht="15.75">
      <c r="A1" s="98"/>
      <c r="B1" s="97" t="s">
        <v>350</v>
      </c>
      <c r="C1" s="98"/>
      <c r="D1" s="98"/>
      <c r="E1" s="98"/>
      <c r="F1" s="98"/>
    </row>
    <row r="2" spans="1:217">
      <c r="A2" s="98"/>
      <c r="B2" s="98"/>
      <c r="C2" s="98"/>
      <c r="D2" s="98"/>
      <c r="E2" s="98"/>
      <c r="F2" s="98"/>
    </row>
    <row r="3" spans="1:217" ht="173.25" customHeight="1" thickBot="1">
      <c r="A3" s="98"/>
      <c r="B3" s="324" t="s">
        <v>415</v>
      </c>
      <c r="C3" s="324"/>
      <c r="D3" s="324"/>
      <c r="E3" s="324"/>
      <c r="F3" s="177"/>
    </row>
    <row r="4" spans="1:217" ht="9.75" customHeight="1" thickTop="1" thickBot="1">
      <c r="A4" s="178"/>
      <c r="B4" s="153"/>
      <c r="C4" s="153"/>
      <c r="D4" s="153"/>
      <c r="E4" s="153"/>
      <c r="F4" s="154"/>
    </row>
    <row r="5" spans="1:217" ht="16.5" thickTop="1" thickBot="1">
      <c r="A5" s="146"/>
      <c r="B5" s="198"/>
      <c r="C5" s="199" t="s">
        <v>397</v>
      </c>
      <c r="D5" s="200"/>
      <c r="E5" s="147"/>
      <c r="F5" s="14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row>
    <row r="6" spans="1:217" ht="16.5" thickTop="1" thickBot="1">
      <c r="A6" s="146"/>
      <c r="B6" s="149"/>
      <c r="C6" s="147"/>
      <c r="D6" s="147"/>
      <c r="E6" s="150"/>
      <c r="F6" s="151"/>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row>
    <row r="7" spans="1:217" ht="15" customHeight="1" thickTop="1">
      <c r="A7" s="146"/>
      <c r="B7" s="334" t="s">
        <v>416</v>
      </c>
      <c r="C7" s="335"/>
      <c r="D7" s="335"/>
      <c r="E7" s="336"/>
      <c r="F7" s="179"/>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row>
    <row r="8" spans="1:217">
      <c r="A8" s="146"/>
      <c r="B8" s="180" t="s">
        <v>150</v>
      </c>
      <c r="C8" s="330"/>
      <c r="D8" s="330"/>
      <c r="E8" s="331"/>
      <c r="F8" s="181"/>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row>
    <row r="9" spans="1:217">
      <c r="A9" s="146"/>
      <c r="B9" s="180" t="s">
        <v>289</v>
      </c>
      <c r="C9" s="330"/>
      <c r="D9" s="330"/>
      <c r="E9" s="331"/>
      <c r="F9" s="181"/>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row>
    <row r="10" spans="1:217" ht="15.75" thickBot="1">
      <c r="A10" s="146"/>
      <c r="B10" s="175" t="s">
        <v>3</v>
      </c>
      <c r="C10" s="332"/>
      <c r="D10" s="332"/>
      <c r="E10" s="333"/>
      <c r="F10" s="152"/>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row>
    <row r="11" spans="1:217" ht="16.5" thickTop="1" thickBot="1">
      <c r="A11" s="146"/>
      <c r="B11" s="149"/>
      <c r="C11" s="147"/>
      <c r="D11" s="147"/>
      <c r="E11" s="147"/>
      <c r="F11" s="151"/>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row>
    <row r="12" spans="1:217" ht="101.25" customHeight="1" thickTop="1">
      <c r="A12" s="146"/>
      <c r="B12" s="327" t="s">
        <v>359</v>
      </c>
      <c r="C12" s="328"/>
      <c r="D12" s="322" t="s">
        <v>351</v>
      </c>
      <c r="E12" s="323"/>
      <c r="F12" s="182"/>
      <c r="FJ12" s="99"/>
      <c r="FK12" s="99"/>
      <c r="FL12" s="99"/>
    </row>
    <row r="13" spans="1:217" ht="45.75" thickBot="1">
      <c r="A13" s="146"/>
      <c r="B13" s="183" t="s">
        <v>345</v>
      </c>
      <c r="C13" s="184" t="s">
        <v>346</v>
      </c>
      <c r="D13" s="185" t="s">
        <v>347</v>
      </c>
      <c r="E13" s="186" t="s">
        <v>348</v>
      </c>
      <c r="F13" s="187"/>
      <c r="FJ13" s="99"/>
      <c r="FK13" s="99"/>
      <c r="FL13" s="99"/>
    </row>
    <row r="14" spans="1:217" ht="15.75" thickBot="1">
      <c r="A14" s="146"/>
      <c r="B14" s="194"/>
      <c r="C14" s="195"/>
      <c r="D14" s="196"/>
      <c r="E14" s="197"/>
      <c r="F14" s="188"/>
      <c r="FJ14" s="99"/>
      <c r="FK14" s="99"/>
      <c r="FL14" s="99"/>
    </row>
    <row r="15" spans="1:217" ht="15.75" thickBot="1">
      <c r="A15" s="146"/>
      <c r="B15" s="325" t="s">
        <v>399</v>
      </c>
      <c r="C15" s="326"/>
      <c r="D15" s="326" t="s">
        <v>398</v>
      </c>
      <c r="E15" s="329"/>
      <c r="F15" s="189"/>
      <c r="FJ15" s="99"/>
      <c r="FK15" s="99"/>
      <c r="FL15" s="99"/>
    </row>
    <row r="16" spans="1:217" ht="16.5" thickTop="1" thickBot="1">
      <c r="A16" s="190"/>
      <c r="B16" s="191"/>
      <c r="C16" s="191"/>
      <c r="D16" s="191"/>
      <c r="E16" s="192"/>
      <c r="F16" s="193"/>
      <c r="FJ16" s="99"/>
      <c r="FK16" s="99"/>
      <c r="FL16" s="99"/>
    </row>
    <row r="17" s="98" customFormat="1" ht="15.75" thickTop="1"/>
    <row r="18" s="98" customFormat="1"/>
    <row r="19" s="98" customFormat="1"/>
    <row r="20" s="98" customFormat="1"/>
    <row r="21" s="98" customFormat="1"/>
    <row r="22" s="98" customFormat="1"/>
    <row r="23" s="98" customFormat="1"/>
    <row r="24" s="98" customFormat="1"/>
    <row r="25" s="98" customFormat="1"/>
    <row r="26" s="98" customFormat="1"/>
    <row r="27" s="98" customFormat="1"/>
    <row r="28" s="98" customFormat="1"/>
    <row r="29" s="98" customFormat="1"/>
    <row r="30" s="98" customFormat="1"/>
    <row r="31" s="98" customFormat="1"/>
    <row r="32" s="98" customFormat="1"/>
    <row r="33" s="98" customFormat="1"/>
    <row r="34" s="98" customFormat="1"/>
    <row r="35" s="98" customFormat="1"/>
    <row r="36" s="98" customFormat="1"/>
    <row r="37" s="98" customFormat="1"/>
    <row r="38" s="98" customFormat="1"/>
    <row r="39" s="98" customFormat="1"/>
    <row r="40" s="98" customFormat="1"/>
    <row r="41" s="98" customFormat="1"/>
    <row r="42" s="98" customFormat="1"/>
    <row r="43" s="98" customFormat="1"/>
    <row r="44" s="98" customFormat="1"/>
    <row r="45" s="98" customFormat="1"/>
    <row r="46" s="98" customFormat="1"/>
    <row r="47" s="98" customFormat="1"/>
    <row r="48" s="98" customFormat="1"/>
    <row r="49" s="98" customFormat="1"/>
    <row r="50" s="98" customFormat="1"/>
    <row r="51" s="98" customFormat="1"/>
    <row r="52" s="98" customFormat="1"/>
    <row r="53" s="98" customFormat="1"/>
    <row r="54" s="98" customFormat="1"/>
    <row r="55" s="98" customFormat="1"/>
    <row r="56" s="98" customFormat="1"/>
    <row r="57" s="98" customFormat="1"/>
    <row r="58" s="98" customFormat="1"/>
    <row r="59" s="98" customFormat="1"/>
    <row r="60" s="98" customFormat="1"/>
    <row r="61" s="98" customFormat="1"/>
    <row r="62" s="98" customFormat="1"/>
    <row r="63" s="98" customFormat="1"/>
    <row r="64" s="98" customFormat="1"/>
    <row r="65" s="98" customFormat="1"/>
    <row r="66" s="98" customFormat="1"/>
    <row r="67" s="98" customFormat="1"/>
    <row r="68" s="98" customFormat="1"/>
    <row r="69" s="98" customFormat="1"/>
    <row r="70" s="98" customFormat="1"/>
    <row r="71" s="98" customFormat="1"/>
    <row r="72" s="98" customFormat="1"/>
    <row r="73" s="98" customFormat="1"/>
    <row r="74" s="98" customFormat="1"/>
    <row r="75" s="98" customFormat="1"/>
    <row r="76" s="98" customFormat="1"/>
    <row r="77" s="98" customFormat="1"/>
    <row r="78" s="98" customFormat="1"/>
    <row r="79" s="98" customFormat="1"/>
    <row r="80" s="98" customFormat="1"/>
    <row r="81" s="98" customFormat="1"/>
    <row r="82" s="98" customFormat="1"/>
    <row r="83" s="98" customFormat="1"/>
    <row r="84" s="98" customFormat="1"/>
    <row r="85" s="98" customFormat="1"/>
    <row r="86" s="98" customFormat="1"/>
    <row r="87" s="98" customFormat="1"/>
    <row r="88" s="98" customFormat="1"/>
    <row r="89" s="98" customFormat="1"/>
    <row r="90" s="98" customFormat="1"/>
    <row r="91" s="98" customFormat="1"/>
    <row r="92" s="98" customFormat="1"/>
    <row r="93" s="98" customFormat="1"/>
    <row r="94" s="98" customFormat="1"/>
    <row r="95" s="98" customFormat="1"/>
    <row r="96" s="98" customFormat="1"/>
    <row r="97" s="98" customFormat="1"/>
    <row r="98" s="98" customFormat="1"/>
    <row r="99" s="98" customFormat="1"/>
    <row r="100" s="98" customFormat="1"/>
    <row r="101" s="98" customFormat="1"/>
    <row r="102" s="98" customFormat="1"/>
    <row r="103" s="98" customFormat="1"/>
    <row r="104" s="98" customFormat="1"/>
    <row r="105" s="98" customFormat="1"/>
    <row r="106" s="98" customFormat="1"/>
    <row r="107" s="98" customFormat="1"/>
    <row r="108" s="98" customFormat="1"/>
    <row r="109" s="98" customFormat="1"/>
    <row r="110" s="98" customFormat="1"/>
    <row r="111" s="98" customFormat="1"/>
    <row r="112" s="98" customFormat="1"/>
    <row r="113" s="98" customFormat="1"/>
    <row r="114" s="98" customFormat="1"/>
    <row r="115" s="98" customFormat="1"/>
    <row r="116" s="98" customFormat="1"/>
    <row r="117" s="98" customFormat="1"/>
    <row r="118" s="98" customFormat="1"/>
    <row r="119" s="98" customFormat="1"/>
    <row r="120" s="98" customFormat="1"/>
    <row r="121" s="98" customFormat="1"/>
    <row r="122" s="98" customFormat="1"/>
    <row r="123" s="98" customFormat="1"/>
    <row r="124" s="98" customFormat="1"/>
    <row r="125" s="98" customFormat="1"/>
    <row r="126" s="98" customFormat="1"/>
    <row r="127" s="98" customFormat="1"/>
    <row r="128" s="98" customFormat="1"/>
    <row r="129" s="98" customFormat="1"/>
    <row r="130" s="98" customFormat="1"/>
    <row r="131" s="98" customFormat="1"/>
    <row r="132" s="98" customFormat="1"/>
    <row r="133" s="98" customFormat="1"/>
    <row r="134" s="98" customFormat="1"/>
    <row r="135" s="98" customFormat="1"/>
    <row r="136" s="98" customFormat="1"/>
    <row r="137" s="98" customFormat="1"/>
    <row r="138" s="98" customFormat="1"/>
    <row r="139" s="98" customFormat="1"/>
    <row r="140" s="98" customFormat="1"/>
    <row r="141" s="98" customFormat="1"/>
    <row r="142" s="98" customFormat="1"/>
    <row r="143" s="98" customFormat="1"/>
    <row r="144" s="98" customFormat="1"/>
    <row r="145" s="98" customFormat="1"/>
    <row r="146" s="98" customFormat="1"/>
    <row r="147" s="98" customFormat="1"/>
    <row r="148" s="98" customFormat="1"/>
    <row r="149" s="98" customFormat="1"/>
    <row r="150" s="98" customFormat="1"/>
    <row r="151" s="98" customFormat="1"/>
    <row r="152" s="98" customFormat="1"/>
    <row r="153" s="98" customFormat="1"/>
    <row r="154" s="98" customFormat="1"/>
    <row r="155" s="98" customFormat="1"/>
    <row r="156" s="98" customFormat="1"/>
    <row r="157" s="98" customFormat="1"/>
    <row r="158" s="98" customFormat="1"/>
    <row r="159" s="98" customFormat="1"/>
    <row r="160" s="98" customFormat="1"/>
    <row r="161" s="98" customFormat="1"/>
    <row r="162" s="98" customFormat="1"/>
    <row r="163" s="98" customFormat="1"/>
    <row r="164" s="98" customFormat="1"/>
    <row r="165" s="98" customFormat="1"/>
    <row r="166" s="98" customFormat="1"/>
    <row r="167" s="98" customFormat="1"/>
    <row r="168" s="98" customFormat="1"/>
    <row r="169" s="98" customFormat="1"/>
    <row r="170" s="98" customFormat="1"/>
    <row r="171" s="98" customFormat="1"/>
    <row r="172" s="98" customFormat="1"/>
    <row r="173" s="98" customFormat="1"/>
    <row r="174" s="98" customFormat="1"/>
    <row r="175" s="98" customFormat="1"/>
    <row r="176" s="98" customFormat="1"/>
    <row r="177" s="98" customFormat="1"/>
    <row r="178" s="98" customFormat="1"/>
    <row r="179" s="98" customFormat="1"/>
    <row r="180" s="98" customFormat="1"/>
    <row r="181" s="98" customFormat="1"/>
    <row r="182" s="98" customFormat="1"/>
    <row r="183" s="98" customFormat="1"/>
    <row r="184" s="98" customFormat="1"/>
    <row r="185" s="98" customFormat="1"/>
    <row r="186" s="98" customFormat="1"/>
    <row r="187" s="98" customFormat="1"/>
    <row r="188" s="98" customFormat="1"/>
    <row r="189" s="98" customFormat="1"/>
    <row r="190" s="98" customFormat="1"/>
    <row r="191" s="98" customFormat="1"/>
    <row r="192" s="98" customFormat="1"/>
    <row r="193" s="98" customFormat="1"/>
    <row r="194" s="98" customFormat="1"/>
    <row r="195" s="98" customFormat="1"/>
    <row r="196" s="98" customFormat="1"/>
    <row r="197" s="98" customFormat="1"/>
    <row r="198" s="98" customFormat="1"/>
    <row r="199" s="98" customFormat="1"/>
    <row r="200" s="98" customFormat="1"/>
    <row r="201" s="98" customFormat="1"/>
    <row r="202" s="98" customFormat="1"/>
    <row r="203" s="98" customFormat="1"/>
    <row r="204" s="98" customFormat="1"/>
    <row r="205" s="98" customFormat="1"/>
    <row r="206" s="98" customFormat="1"/>
    <row r="207" s="98" customFormat="1"/>
    <row r="208" s="98" customFormat="1"/>
    <row r="209" s="98" customFormat="1"/>
    <row r="210" s="98" customFormat="1"/>
    <row r="211" s="98" customFormat="1"/>
    <row r="212" s="98" customFormat="1"/>
    <row r="213" s="98" customFormat="1"/>
    <row r="214" s="98" customFormat="1"/>
    <row r="215" s="98" customFormat="1"/>
    <row r="216" s="98" customFormat="1"/>
    <row r="217" s="98" customFormat="1"/>
    <row r="218" s="98" customFormat="1"/>
    <row r="219" s="98" customFormat="1"/>
    <row r="220" s="98" customFormat="1"/>
    <row r="221" s="98" customFormat="1"/>
    <row r="222" s="98" customFormat="1"/>
    <row r="223" s="98" customFormat="1"/>
    <row r="224" s="98" customFormat="1"/>
    <row r="225" s="98" customFormat="1"/>
    <row r="226" s="98" customFormat="1"/>
    <row r="227" s="98" customFormat="1"/>
    <row r="228" s="98" customFormat="1"/>
    <row r="229" s="98" customFormat="1"/>
    <row r="230" s="98" customFormat="1"/>
    <row r="231" s="98" customFormat="1"/>
    <row r="232" s="98" customFormat="1"/>
    <row r="233" s="98" customFormat="1"/>
    <row r="234" s="98" customFormat="1"/>
    <row r="235" s="98" customFormat="1"/>
    <row r="236" s="98" customFormat="1"/>
    <row r="237" s="98" customFormat="1"/>
    <row r="238" s="98" customFormat="1"/>
    <row r="239" s="98" customFormat="1"/>
    <row r="240" s="98" customFormat="1"/>
    <row r="241" s="98" customFormat="1"/>
    <row r="242" s="98" customFormat="1"/>
    <row r="243" s="98" customFormat="1"/>
    <row r="244" s="98" customFormat="1"/>
    <row r="245" s="98" customFormat="1"/>
    <row r="246" s="98" customFormat="1"/>
    <row r="247" s="98" customFormat="1"/>
    <row r="248" s="98" customFormat="1"/>
    <row r="249" s="98" customFormat="1"/>
    <row r="250" s="98" customFormat="1"/>
    <row r="251" s="98" customFormat="1"/>
    <row r="252" s="98" customFormat="1"/>
    <row r="253" s="98" customFormat="1"/>
    <row r="254" s="98" customFormat="1"/>
    <row r="255" s="98" customFormat="1"/>
    <row r="256" s="98" customFormat="1"/>
    <row r="257" s="98" customFormat="1"/>
    <row r="258" s="98" customFormat="1"/>
    <row r="259" s="98" customFormat="1"/>
    <row r="260" s="98" customFormat="1"/>
    <row r="261" s="98" customFormat="1"/>
    <row r="262" s="98" customFormat="1"/>
    <row r="263" s="98" customFormat="1"/>
    <row r="264" s="98" customFormat="1"/>
    <row r="265" s="98" customFormat="1"/>
    <row r="266" s="98" customFormat="1"/>
  </sheetData>
  <sheetProtection algorithmName="SHA-512" hashValue="7JBeMIFUpCOSqoHRFY1xPmg2ypkzXpjHdjp/xrdz3NYxl7QbPabfU/3tMPJhPkn5faGDfyq/nCrQ+0tJsQfT9g==" saltValue="pd4cXOjn6Oe3lOBTCIX3ag==" spinCount="100000" sheet="1" objects="1" scenarios="1"/>
  <mergeCells count="9">
    <mergeCell ref="D12:E12"/>
    <mergeCell ref="B3:E3"/>
    <mergeCell ref="B15:C15"/>
    <mergeCell ref="B12:C12"/>
    <mergeCell ref="D15:E15"/>
    <mergeCell ref="C8:E8"/>
    <mergeCell ref="C9:E9"/>
    <mergeCell ref="C10:E10"/>
    <mergeCell ref="B7:E7"/>
  </mergeCells>
  <printOptions horizontalCentered="1"/>
  <pageMargins left="0.5" right="0.5" top="0.75" bottom="0.75" header="0.3" footer="0.3"/>
  <pageSetup orientation="landscape"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A7C69EAA-5BF5-4543-9045-1447F7458EE2}">
          <x14:formula1>
            <xm:f>'List CT-503 Grantee Names'!$A$2:$A$23</xm:f>
          </x14:formula1>
          <xm:sqref>C9:E9</xm:sqref>
        </x14:dataValidation>
        <x14:dataValidation type="list" allowBlank="1" showInputMessage="1" showErrorMessage="1" xr:uid="{98C2F0E5-21B9-4899-81F2-EDAC8A876650}">
          <x14:formula1>
            <xm:f>'List CT-503 Project Names'!$A$2:$A$43</xm:f>
          </x14:formula1>
          <xm:sqref>C10:E10</xm:sqref>
        </x14:dataValidation>
        <x14:dataValidation type="list" allowBlank="1" showInputMessage="1" showErrorMessage="1" xr:uid="{6E100E3F-43EA-4EE4-BC45-F22A0BDE590B}">
          <x14:formula1>
            <xm:f>'List CT-503 Grant #'!$A$1:$A$38</xm:f>
          </x14:formula1>
          <xm:sqref>C8:E8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8AAC9-92A1-41DA-8881-7810B8B89717}">
  <sheetPr codeName="Sheet3"/>
  <dimension ref="A1:HI584"/>
  <sheetViews>
    <sheetView showGridLines="0" topLeftCell="A10" zoomScaleNormal="100" workbookViewId="0">
      <selection activeCell="D30" sqref="D30:H30"/>
    </sheetView>
  </sheetViews>
  <sheetFormatPr defaultRowHeight="15"/>
  <cols>
    <col min="1" max="1" width="3" style="98" customWidth="1"/>
    <col min="2" max="2" width="9.85546875" style="99" customWidth="1"/>
    <col min="3" max="3" width="10.140625" style="99" customWidth="1"/>
    <col min="4" max="4" width="11.5703125" style="99" customWidth="1"/>
    <col min="5" max="5" width="15" style="99" customWidth="1"/>
    <col min="6" max="6" width="11.42578125" style="99" customWidth="1"/>
    <col min="7" max="7" width="9.42578125" style="99" customWidth="1"/>
    <col min="8" max="9" width="10.85546875" style="99" customWidth="1"/>
    <col min="10" max="10" width="10.140625" style="99" customWidth="1"/>
    <col min="11" max="11" width="11.28515625" style="99" customWidth="1"/>
    <col min="12" max="13" width="9.85546875" style="99" customWidth="1"/>
    <col min="14" max="14" width="10.42578125" style="99" customWidth="1"/>
    <col min="15" max="15" width="9.85546875" style="99" customWidth="1"/>
    <col min="16" max="16" width="11.140625" style="99" customWidth="1"/>
    <col min="17" max="17" width="9.42578125" style="99" customWidth="1"/>
    <col min="18" max="18" width="10.28515625" style="99" customWidth="1"/>
    <col min="19" max="19" width="10.5703125" style="99" customWidth="1"/>
    <col min="20" max="20" width="10.42578125" style="99" customWidth="1"/>
    <col min="21" max="21" width="11.5703125" style="99" customWidth="1"/>
    <col min="22" max="23" width="9.7109375" style="99" customWidth="1"/>
    <col min="24" max="24" width="10.5703125" style="99" customWidth="1"/>
    <col min="25" max="25" width="10.7109375" style="99" customWidth="1"/>
    <col min="26" max="26" width="2.42578125" style="99" customWidth="1"/>
    <col min="27" max="217" width="9.140625" style="98"/>
    <col min="218" max="16384" width="9.140625" style="99"/>
  </cols>
  <sheetData>
    <row r="1" spans="2:26" ht="15.75">
      <c r="B1" s="97" t="s">
        <v>349</v>
      </c>
      <c r="C1" s="98"/>
      <c r="D1" s="98"/>
      <c r="E1" s="98"/>
      <c r="F1" s="98"/>
      <c r="G1" s="98"/>
      <c r="H1" s="98"/>
      <c r="I1" s="98"/>
      <c r="J1" s="98"/>
      <c r="K1" s="98"/>
      <c r="L1" s="98"/>
      <c r="M1" s="98"/>
      <c r="N1" s="98"/>
      <c r="O1" s="98"/>
      <c r="P1" s="98"/>
      <c r="Q1" s="98"/>
      <c r="R1" s="98"/>
      <c r="S1" s="98"/>
      <c r="T1" s="98"/>
      <c r="U1" s="98"/>
      <c r="V1" s="98"/>
      <c r="W1" s="98"/>
      <c r="X1" s="98"/>
      <c r="Y1" s="98"/>
      <c r="Z1" s="98"/>
    </row>
    <row r="2" spans="2:26" ht="15.75">
      <c r="B2" s="97"/>
      <c r="C2" s="98"/>
      <c r="D2" s="98"/>
      <c r="E2" s="98"/>
      <c r="F2" s="98"/>
      <c r="G2" s="98"/>
      <c r="H2" s="98"/>
      <c r="I2" s="98"/>
      <c r="J2" s="98"/>
      <c r="K2" s="98"/>
      <c r="L2" s="98"/>
      <c r="M2" s="98"/>
      <c r="N2" s="98"/>
      <c r="O2" s="98"/>
      <c r="P2" s="98"/>
      <c r="Q2" s="98"/>
      <c r="R2" s="98"/>
      <c r="S2" s="98"/>
      <c r="T2" s="98"/>
      <c r="U2" s="98"/>
      <c r="V2" s="98"/>
      <c r="W2" s="98"/>
      <c r="X2" s="98"/>
      <c r="Y2" s="98"/>
      <c r="Z2" s="98"/>
    </row>
    <row r="3" spans="2:26" ht="129" customHeight="1">
      <c r="B3" s="337" t="s">
        <v>423</v>
      </c>
      <c r="C3" s="337"/>
      <c r="D3" s="337"/>
      <c r="E3" s="337"/>
      <c r="F3" s="337"/>
      <c r="G3" s="337"/>
      <c r="H3" s="337"/>
      <c r="I3" s="337"/>
      <c r="J3" s="337"/>
      <c r="K3" s="337"/>
      <c r="L3" s="337"/>
      <c r="M3" s="337"/>
      <c r="N3" s="98"/>
      <c r="O3" s="98"/>
      <c r="P3" s="98"/>
      <c r="Q3" s="98"/>
      <c r="R3" s="98"/>
      <c r="S3" s="98"/>
      <c r="T3" s="98"/>
      <c r="U3" s="98"/>
      <c r="V3" s="98"/>
      <c r="W3" s="98"/>
      <c r="X3" s="98"/>
      <c r="Y3" s="98"/>
      <c r="Z3" s="98"/>
    </row>
    <row r="4" spans="2:26">
      <c r="B4" s="337"/>
      <c r="C4" s="337"/>
      <c r="D4" s="337"/>
      <c r="E4" s="337"/>
      <c r="F4" s="337"/>
      <c r="G4" s="337"/>
      <c r="H4" s="337"/>
      <c r="I4" s="337"/>
      <c r="J4" s="337"/>
      <c r="K4" s="337"/>
      <c r="L4" s="337"/>
      <c r="M4" s="337"/>
      <c r="N4" s="98"/>
      <c r="O4" s="98"/>
      <c r="P4" s="98"/>
      <c r="Q4" s="98"/>
      <c r="R4" s="98"/>
      <c r="S4" s="98"/>
      <c r="T4" s="98"/>
      <c r="U4" s="98"/>
      <c r="V4" s="98"/>
      <c r="W4" s="98"/>
      <c r="X4" s="98"/>
      <c r="Y4" s="98"/>
      <c r="Z4" s="98"/>
    </row>
    <row r="5" spans="2:26">
      <c r="B5" s="100" t="s">
        <v>360</v>
      </c>
      <c r="C5" s="101"/>
      <c r="D5" s="101"/>
      <c r="E5" s="101"/>
      <c r="F5" s="98"/>
      <c r="G5" s="98"/>
      <c r="H5" s="98"/>
      <c r="I5" s="98"/>
      <c r="J5" s="98"/>
      <c r="K5" s="98"/>
      <c r="L5" s="98"/>
      <c r="M5" s="98"/>
      <c r="N5" s="98"/>
      <c r="O5" s="98"/>
      <c r="P5" s="98"/>
      <c r="Q5" s="98"/>
      <c r="R5" s="98"/>
      <c r="S5" s="98"/>
      <c r="T5" s="98"/>
      <c r="U5" s="98"/>
      <c r="V5" s="98"/>
      <c r="W5" s="98"/>
      <c r="X5" s="98"/>
      <c r="Y5" s="98"/>
      <c r="Z5" s="98"/>
    </row>
    <row r="6" spans="2:26">
      <c r="B6" s="102" t="s">
        <v>331</v>
      </c>
      <c r="C6" s="101"/>
      <c r="D6" s="101"/>
      <c r="E6" s="101"/>
      <c r="F6" s="98"/>
      <c r="G6" s="98"/>
      <c r="H6" s="98"/>
      <c r="I6" s="98"/>
      <c r="J6" s="98"/>
      <c r="K6" s="98"/>
      <c r="L6" s="98"/>
      <c r="M6" s="98"/>
      <c r="N6" s="98"/>
      <c r="O6" s="98"/>
      <c r="P6" s="98"/>
      <c r="Q6" s="98"/>
      <c r="R6" s="98"/>
      <c r="S6" s="98"/>
      <c r="T6" s="98"/>
      <c r="U6" s="98"/>
      <c r="V6" s="98"/>
      <c r="W6" s="98"/>
      <c r="X6" s="98"/>
      <c r="Y6" s="98"/>
      <c r="Z6" s="98"/>
    </row>
    <row r="7" spans="2:26">
      <c r="B7" s="103" t="s">
        <v>332</v>
      </c>
      <c r="C7" s="101"/>
      <c r="D7" s="101"/>
      <c r="E7" s="101"/>
      <c r="F7" s="98"/>
      <c r="G7" s="98"/>
      <c r="H7" s="98"/>
      <c r="I7" s="98"/>
      <c r="J7" s="98"/>
      <c r="K7" s="98"/>
      <c r="L7" s="98"/>
      <c r="M7" s="98"/>
      <c r="N7" s="98"/>
      <c r="O7" s="98"/>
      <c r="P7" s="98"/>
      <c r="Q7" s="98"/>
      <c r="R7" s="98"/>
      <c r="S7" s="98"/>
      <c r="T7" s="98"/>
      <c r="U7" s="98"/>
      <c r="V7" s="98"/>
      <c r="W7" s="98"/>
      <c r="X7" s="98"/>
      <c r="Y7" s="98"/>
      <c r="Z7" s="98"/>
    </row>
    <row r="8" spans="2:26">
      <c r="B8" s="103" t="s">
        <v>333</v>
      </c>
      <c r="C8" s="101"/>
      <c r="D8" s="101"/>
      <c r="E8" s="101"/>
      <c r="F8" s="98"/>
      <c r="G8" s="98"/>
      <c r="H8" s="98"/>
      <c r="I8" s="98"/>
      <c r="J8" s="98"/>
      <c r="K8" s="98"/>
      <c r="L8" s="98"/>
      <c r="M8" s="98"/>
      <c r="N8" s="98"/>
      <c r="O8" s="98"/>
      <c r="P8" s="98"/>
      <c r="Q8" s="98"/>
      <c r="R8" s="98"/>
      <c r="S8" s="98"/>
      <c r="T8" s="98"/>
      <c r="U8" s="98"/>
      <c r="V8" s="98"/>
      <c r="W8" s="98"/>
      <c r="X8" s="98"/>
      <c r="Y8" s="98"/>
      <c r="Z8" s="98"/>
    </row>
    <row r="9" spans="2:26">
      <c r="B9" s="103" t="s">
        <v>334</v>
      </c>
      <c r="C9" s="101"/>
      <c r="D9" s="101"/>
      <c r="E9" s="101"/>
      <c r="F9" s="98"/>
      <c r="G9" s="98"/>
      <c r="H9" s="98"/>
      <c r="I9" s="98"/>
      <c r="J9" s="98"/>
      <c r="K9" s="98"/>
      <c r="L9" s="98"/>
      <c r="M9" s="98"/>
      <c r="N9" s="98"/>
      <c r="O9" s="98"/>
      <c r="P9" s="98"/>
      <c r="Q9" s="98"/>
      <c r="R9" s="98"/>
      <c r="S9" s="98"/>
      <c r="T9" s="98"/>
      <c r="U9" s="98"/>
      <c r="V9" s="98"/>
      <c r="W9" s="98"/>
      <c r="X9" s="98"/>
      <c r="Y9" s="98"/>
      <c r="Z9" s="98"/>
    </row>
    <row r="10" spans="2:26">
      <c r="B10" s="103" t="s">
        <v>335</v>
      </c>
      <c r="C10" s="101"/>
      <c r="D10" s="101"/>
      <c r="E10" s="101"/>
      <c r="F10" s="98"/>
      <c r="G10" s="98"/>
      <c r="H10" s="98"/>
      <c r="I10" s="98"/>
      <c r="J10" s="98"/>
      <c r="K10" s="98"/>
      <c r="L10" s="98"/>
      <c r="M10" s="98"/>
      <c r="N10" s="98"/>
      <c r="O10" s="98"/>
      <c r="P10" s="98"/>
      <c r="Q10" s="98"/>
      <c r="R10" s="98"/>
      <c r="S10" s="98"/>
      <c r="T10" s="98"/>
      <c r="U10" s="98"/>
      <c r="V10" s="98"/>
      <c r="W10" s="98"/>
      <c r="X10" s="98"/>
      <c r="Y10" s="98"/>
      <c r="Z10" s="98"/>
    </row>
    <row r="11" spans="2:26">
      <c r="B11" s="104" t="s">
        <v>336</v>
      </c>
      <c r="C11" s="101"/>
      <c r="D11" s="101"/>
      <c r="E11" s="101"/>
      <c r="F11" s="98"/>
      <c r="G11" s="98"/>
      <c r="H11" s="98"/>
      <c r="I11" s="98"/>
      <c r="J11" s="98"/>
      <c r="K11" s="98"/>
      <c r="L11" s="98"/>
      <c r="M11" s="98"/>
      <c r="N11" s="98"/>
      <c r="O11" s="98"/>
      <c r="P11" s="98"/>
      <c r="Q11" s="98"/>
      <c r="R11" s="98"/>
      <c r="S11" s="98"/>
      <c r="T11" s="98"/>
      <c r="U11" s="98"/>
      <c r="V11" s="98"/>
      <c r="W11" s="98"/>
      <c r="X11" s="98"/>
      <c r="Y11" s="98"/>
      <c r="Z11" s="98"/>
    </row>
    <row r="12" spans="2:26">
      <c r="B12" s="104" t="s">
        <v>337</v>
      </c>
      <c r="C12" s="101"/>
      <c r="D12" s="101"/>
      <c r="E12" s="101"/>
      <c r="F12" s="98"/>
      <c r="G12" s="98"/>
      <c r="H12" s="98"/>
      <c r="I12" s="98"/>
      <c r="J12" s="98"/>
      <c r="K12" s="98"/>
      <c r="L12" s="98"/>
      <c r="M12" s="98"/>
      <c r="N12" s="98"/>
      <c r="O12" s="98"/>
      <c r="P12" s="98"/>
      <c r="Q12" s="98"/>
      <c r="R12" s="98"/>
      <c r="S12" s="98"/>
      <c r="T12" s="98"/>
      <c r="U12" s="98"/>
      <c r="V12" s="98"/>
      <c r="W12" s="98"/>
      <c r="X12" s="98"/>
      <c r="Y12" s="98"/>
      <c r="Z12" s="98"/>
    </row>
    <row r="13" spans="2:26">
      <c r="B13" s="104" t="s">
        <v>338</v>
      </c>
      <c r="C13" s="101"/>
      <c r="D13" s="101"/>
      <c r="E13" s="101"/>
      <c r="F13" s="98"/>
      <c r="G13" s="98"/>
      <c r="H13" s="98"/>
      <c r="I13" s="98"/>
      <c r="J13" s="98"/>
      <c r="K13" s="98"/>
      <c r="L13" s="98"/>
      <c r="M13" s="98"/>
      <c r="N13" s="98"/>
      <c r="O13" s="98"/>
      <c r="P13" s="98"/>
      <c r="Q13" s="98"/>
      <c r="R13" s="98"/>
      <c r="S13" s="98"/>
      <c r="T13" s="98"/>
      <c r="U13" s="98"/>
      <c r="V13" s="98"/>
      <c r="W13" s="98"/>
      <c r="X13" s="98"/>
      <c r="Y13" s="98"/>
      <c r="Z13" s="98"/>
    </row>
    <row r="14" spans="2:26">
      <c r="B14" s="98"/>
      <c r="C14" s="101"/>
      <c r="D14" s="101"/>
      <c r="E14" s="101"/>
      <c r="F14" s="98"/>
      <c r="G14" s="98"/>
      <c r="H14" s="98"/>
      <c r="I14" s="98"/>
      <c r="J14" s="98"/>
      <c r="K14" s="98"/>
      <c r="L14" s="98"/>
      <c r="M14" s="98"/>
      <c r="N14" s="98"/>
      <c r="O14" s="98"/>
      <c r="P14" s="98"/>
      <c r="Q14" s="98"/>
      <c r="R14" s="98"/>
      <c r="S14" s="98"/>
      <c r="T14" s="98"/>
      <c r="U14" s="98"/>
      <c r="V14" s="98"/>
      <c r="W14" s="98"/>
      <c r="X14" s="98"/>
      <c r="Y14" s="98"/>
      <c r="Z14" s="98"/>
    </row>
    <row r="15" spans="2:26">
      <c r="B15" s="105" t="s">
        <v>322</v>
      </c>
      <c r="C15" s="101"/>
      <c r="D15" s="101"/>
      <c r="E15" s="101"/>
      <c r="F15" s="98"/>
      <c r="G15" s="98"/>
      <c r="H15" s="98"/>
      <c r="I15" s="98"/>
      <c r="J15" s="98"/>
      <c r="K15" s="98"/>
      <c r="L15" s="98"/>
      <c r="M15" s="98"/>
      <c r="N15" s="98"/>
      <c r="O15" s="98"/>
      <c r="P15" s="98"/>
      <c r="Q15" s="98"/>
      <c r="R15" s="98"/>
      <c r="S15" s="98"/>
      <c r="T15" s="98"/>
      <c r="U15" s="98"/>
      <c r="V15" s="98"/>
      <c r="W15" s="98"/>
      <c r="X15" s="98"/>
      <c r="Y15" s="98"/>
      <c r="Z15" s="98"/>
    </row>
    <row r="16" spans="2:26">
      <c r="B16" s="104" t="s">
        <v>323</v>
      </c>
      <c r="C16" s="101"/>
      <c r="D16" s="101"/>
      <c r="E16" s="101"/>
      <c r="F16" s="98"/>
      <c r="G16" s="98"/>
      <c r="H16" s="98"/>
      <c r="I16" s="98"/>
      <c r="J16" s="98"/>
      <c r="K16" s="98"/>
      <c r="L16" s="98"/>
      <c r="M16" s="98"/>
      <c r="N16" s="98"/>
      <c r="O16" s="98"/>
      <c r="P16" s="98"/>
      <c r="Q16" s="98"/>
      <c r="R16" s="98"/>
      <c r="S16" s="98"/>
      <c r="T16" s="98"/>
      <c r="U16" s="98"/>
      <c r="V16" s="98"/>
      <c r="W16" s="98"/>
      <c r="X16" s="98"/>
      <c r="Y16" s="98"/>
      <c r="Z16" s="98"/>
    </row>
    <row r="17" spans="1:217">
      <c r="B17" s="104" t="s">
        <v>324</v>
      </c>
      <c r="C17" s="101"/>
      <c r="D17" s="101"/>
      <c r="E17" s="101"/>
      <c r="F17" s="98"/>
      <c r="G17" s="98"/>
      <c r="H17" s="98"/>
      <c r="I17" s="98"/>
      <c r="J17" s="98"/>
      <c r="K17" s="98"/>
      <c r="L17" s="98"/>
      <c r="M17" s="98"/>
      <c r="N17" s="98"/>
      <c r="O17" s="98"/>
      <c r="P17" s="98"/>
      <c r="Q17" s="98"/>
      <c r="R17" s="98"/>
      <c r="S17" s="98"/>
      <c r="T17" s="98"/>
      <c r="U17" s="98"/>
      <c r="V17" s="98"/>
      <c r="W17" s="98"/>
      <c r="X17" s="98"/>
      <c r="Y17" s="98"/>
      <c r="Z17" s="98"/>
    </row>
    <row r="18" spans="1:217">
      <c r="B18" s="104" t="s">
        <v>325</v>
      </c>
      <c r="C18" s="101"/>
      <c r="D18" s="101"/>
      <c r="E18" s="101"/>
      <c r="F18" s="98"/>
      <c r="G18" s="98"/>
      <c r="H18" s="98"/>
      <c r="I18" s="98"/>
      <c r="J18" s="98"/>
      <c r="K18" s="98"/>
      <c r="L18" s="98"/>
      <c r="M18" s="98"/>
      <c r="N18" s="98"/>
      <c r="O18" s="98"/>
      <c r="P18" s="98"/>
      <c r="Q18" s="98"/>
      <c r="R18" s="98"/>
      <c r="S18" s="98"/>
      <c r="T18" s="98"/>
      <c r="U18" s="98"/>
      <c r="V18" s="98"/>
      <c r="W18" s="98"/>
      <c r="X18" s="98"/>
      <c r="Y18" s="98"/>
      <c r="Z18" s="98"/>
    </row>
    <row r="19" spans="1:217">
      <c r="B19" s="104" t="s">
        <v>326</v>
      </c>
      <c r="C19" s="101"/>
      <c r="D19" s="101"/>
      <c r="E19" s="101"/>
      <c r="F19" s="98"/>
      <c r="G19" s="98"/>
      <c r="H19" s="98"/>
      <c r="I19" s="98"/>
      <c r="J19" s="98"/>
      <c r="K19" s="98"/>
      <c r="L19" s="98"/>
      <c r="M19" s="98"/>
      <c r="N19" s="98"/>
      <c r="O19" s="98"/>
      <c r="P19" s="98"/>
      <c r="Q19" s="98"/>
      <c r="R19" s="98"/>
      <c r="S19" s="98"/>
      <c r="T19" s="98"/>
      <c r="U19" s="98"/>
      <c r="V19" s="98"/>
      <c r="W19" s="98"/>
      <c r="X19" s="98"/>
      <c r="Y19" s="98"/>
      <c r="Z19" s="98"/>
    </row>
    <row r="20" spans="1:217">
      <c r="B20" s="104" t="s">
        <v>327</v>
      </c>
      <c r="C20" s="101"/>
      <c r="D20" s="101"/>
      <c r="E20" s="101"/>
      <c r="F20" s="98"/>
      <c r="G20" s="98"/>
      <c r="H20" s="98"/>
      <c r="I20" s="98"/>
      <c r="J20" s="98"/>
      <c r="K20" s="98"/>
      <c r="L20" s="98"/>
      <c r="M20" s="98"/>
      <c r="N20" s="98"/>
      <c r="O20" s="98"/>
      <c r="P20" s="98"/>
      <c r="Q20" s="98"/>
      <c r="R20" s="98"/>
      <c r="S20" s="98"/>
      <c r="T20" s="98"/>
      <c r="U20" s="98"/>
      <c r="V20" s="98"/>
      <c r="W20" s="98"/>
      <c r="X20" s="98"/>
      <c r="Y20" s="98"/>
      <c r="Z20" s="98"/>
    </row>
    <row r="21" spans="1:217">
      <c r="B21" s="104" t="s">
        <v>328</v>
      </c>
      <c r="C21" s="101"/>
      <c r="D21" s="101"/>
      <c r="E21" s="101"/>
      <c r="F21" s="98"/>
      <c r="G21" s="98"/>
      <c r="H21" s="98"/>
      <c r="I21" s="98"/>
      <c r="J21" s="98"/>
      <c r="K21" s="98"/>
      <c r="L21" s="98"/>
      <c r="M21" s="98"/>
      <c r="N21" s="98"/>
      <c r="O21" s="98"/>
      <c r="P21" s="98"/>
      <c r="Q21" s="98"/>
      <c r="R21" s="98"/>
      <c r="S21" s="98"/>
      <c r="T21" s="98"/>
      <c r="U21" s="98"/>
      <c r="V21" s="98"/>
      <c r="W21" s="98"/>
      <c r="X21" s="98"/>
      <c r="Y21" s="98"/>
      <c r="Z21" s="98"/>
    </row>
    <row r="22" spans="1:217">
      <c r="B22" s="104" t="s">
        <v>329</v>
      </c>
      <c r="C22" s="101"/>
      <c r="D22" s="101"/>
      <c r="E22" s="101"/>
      <c r="F22" s="98"/>
      <c r="G22" s="98"/>
      <c r="H22" s="98"/>
      <c r="I22" s="98"/>
      <c r="J22" s="98"/>
      <c r="K22" s="98"/>
      <c r="L22" s="98"/>
      <c r="M22" s="98"/>
      <c r="N22" s="98"/>
      <c r="O22" s="98"/>
      <c r="P22" s="98"/>
      <c r="Q22" s="98"/>
      <c r="R22" s="98"/>
      <c r="S22" s="98"/>
      <c r="T22" s="98"/>
      <c r="U22" s="98"/>
      <c r="V22" s="98"/>
      <c r="W22" s="98"/>
      <c r="X22" s="98"/>
      <c r="Y22" s="98"/>
      <c r="Z22" s="98"/>
    </row>
    <row r="23" spans="1:217">
      <c r="B23" s="104" t="s">
        <v>330</v>
      </c>
      <c r="C23" s="101"/>
      <c r="D23" s="101"/>
      <c r="E23" s="101"/>
      <c r="F23" s="98"/>
      <c r="G23" s="98"/>
      <c r="H23" s="98"/>
      <c r="I23" s="98"/>
      <c r="J23" s="98"/>
      <c r="K23" s="98"/>
      <c r="L23" s="98"/>
      <c r="M23" s="98"/>
      <c r="N23" s="98"/>
      <c r="O23" s="98"/>
      <c r="P23" s="98"/>
      <c r="Q23" s="98"/>
      <c r="R23" s="98"/>
      <c r="S23" s="98"/>
      <c r="T23" s="98"/>
      <c r="U23" s="98"/>
      <c r="V23" s="98"/>
      <c r="W23" s="98"/>
      <c r="X23" s="98"/>
      <c r="Y23" s="98"/>
      <c r="Z23" s="98"/>
    </row>
    <row r="24" spans="1:217" ht="15.75" thickBot="1">
      <c r="B24" s="162"/>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row>
    <row r="25" spans="1:217" ht="15.75" thickTop="1">
      <c r="A25" s="343" t="s">
        <v>424</v>
      </c>
      <c r="B25" s="344"/>
      <c r="C25" s="344"/>
      <c r="D25" s="344"/>
      <c r="E25" s="344"/>
      <c r="F25" s="344"/>
      <c r="G25" s="345"/>
      <c r="H25" s="345"/>
      <c r="I25" s="153"/>
      <c r="J25" s="153"/>
      <c r="K25" s="153"/>
      <c r="L25" s="153"/>
      <c r="M25" s="153"/>
      <c r="N25" s="153"/>
      <c r="O25" s="153"/>
      <c r="P25" s="153"/>
      <c r="Q25" s="153"/>
      <c r="R25" s="153"/>
      <c r="S25" s="153"/>
      <c r="T25" s="153"/>
      <c r="U25" s="153"/>
      <c r="V25" s="153"/>
      <c r="W25" s="153"/>
      <c r="X25" s="153"/>
      <c r="Y25" s="153"/>
      <c r="Z25" s="163"/>
    </row>
    <row r="26" spans="1:217" ht="15.75" thickBot="1">
      <c r="A26" s="164"/>
      <c r="B26" s="147"/>
      <c r="C26" s="149"/>
      <c r="D26" s="147"/>
      <c r="E26" s="147"/>
      <c r="F26" s="150"/>
      <c r="G26" s="150"/>
      <c r="H26" s="150"/>
      <c r="I26" s="150"/>
      <c r="J26" s="150"/>
      <c r="K26" s="150"/>
      <c r="L26" s="150"/>
      <c r="M26" s="150"/>
      <c r="N26" s="150"/>
      <c r="O26" s="150"/>
      <c r="P26" s="150"/>
      <c r="Q26" s="150"/>
      <c r="R26" s="150"/>
      <c r="S26" s="150"/>
      <c r="T26" s="150"/>
      <c r="U26" s="150"/>
      <c r="V26" s="150"/>
      <c r="W26" s="150"/>
      <c r="X26" s="150"/>
      <c r="Y26" s="150"/>
      <c r="Z26" s="151"/>
      <c r="HI26" s="99"/>
    </row>
    <row r="27" spans="1:217" ht="15" customHeight="1">
      <c r="A27" s="164"/>
      <c r="B27" s="338" t="s">
        <v>417</v>
      </c>
      <c r="C27" s="339"/>
      <c r="D27" s="339"/>
      <c r="E27" s="339"/>
      <c r="F27" s="339"/>
      <c r="G27" s="339"/>
      <c r="H27" s="340"/>
      <c r="I27" s="147"/>
      <c r="J27" s="150"/>
      <c r="K27" s="150"/>
      <c r="L27" s="150"/>
      <c r="M27" s="150"/>
      <c r="N27" s="150"/>
      <c r="O27" s="150"/>
      <c r="P27" s="150"/>
      <c r="Q27" s="150"/>
      <c r="R27" s="150"/>
      <c r="S27" s="150"/>
      <c r="T27" s="150"/>
      <c r="U27" s="150"/>
      <c r="V27" s="150"/>
      <c r="W27" s="150"/>
      <c r="X27" s="150"/>
      <c r="Y27" s="150"/>
      <c r="Z27" s="151"/>
      <c r="HI27" s="99"/>
    </row>
    <row r="28" spans="1:217">
      <c r="A28" s="164"/>
      <c r="B28" s="341" t="s">
        <v>150</v>
      </c>
      <c r="C28" s="342"/>
      <c r="D28" s="330"/>
      <c r="E28" s="330"/>
      <c r="F28" s="330"/>
      <c r="G28" s="330"/>
      <c r="H28" s="348"/>
      <c r="I28" s="147"/>
      <c r="J28" s="150"/>
      <c r="K28" s="150"/>
      <c r="L28" s="150"/>
      <c r="M28" s="150"/>
      <c r="N28" s="150"/>
      <c r="O28" s="150"/>
      <c r="P28" s="150"/>
      <c r="Q28" s="150"/>
      <c r="R28" s="150"/>
      <c r="S28" s="150"/>
      <c r="T28" s="150"/>
      <c r="U28" s="150"/>
      <c r="V28" s="150"/>
      <c r="W28" s="150"/>
      <c r="X28" s="150"/>
      <c r="Y28" s="150"/>
      <c r="Z28" s="151"/>
      <c r="HI28" s="99"/>
    </row>
    <row r="29" spans="1:217" ht="15" customHeight="1">
      <c r="A29" s="164"/>
      <c r="B29" s="341" t="s">
        <v>289</v>
      </c>
      <c r="C29" s="342"/>
      <c r="D29" s="330"/>
      <c r="E29" s="330"/>
      <c r="F29" s="330"/>
      <c r="G29" s="330"/>
      <c r="H29" s="348"/>
      <c r="I29" s="147"/>
      <c r="J29" s="150"/>
      <c r="K29" s="150"/>
      <c r="L29" s="150"/>
      <c r="M29" s="150"/>
      <c r="N29" s="150"/>
      <c r="O29" s="150"/>
      <c r="P29" s="150"/>
      <c r="Q29" s="150"/>
      <c r="R29" s="150"/>
      <c r="S29" s="150"/>
      <c r="T29" s="150"/>
      <c r="U29" s="150"/>
      <c r="V29" s="150"/>
      <c r="W29" s="150"/>
      <c r="X29" s="150"/>
      <c r="Y29" s="150"/>
      <c r="Z29" s="151"/>
      <c r="HI29" s="99"/>
    </row>
    <row r="30" spans="1:217" ht="15.75" thickBot="1">
      <c r="A30" s="164"/>
      <c r="B30" s="346" t="s">
        <v>3</v>
      </c>
      <c r="C30" s="347"/>
      <c r="D30" s="349"/>
      <c r="E30" s="349"/>
      <c r="F30" s="349"/>
      <c r="G30" s="349"/>
      <c r="H30" s="350"/>
      <c r="I30" s="147"/>
      <c r="J30" s="150"/>
      <c r="K30" s="150"/>
      <c r="L30" s="150"/>
      <c r="M30" s="150"/>
      <c r="N30" s="150"/>
      <c r="O30" s="150"/>
      <c r="P30" s="150"/>
      <c r="Q30" s="150"/>
      <c r="R30" s="150"/>
      <c r="S30" s="150"/>
      <c r="T30" s="150"/>
      <c r="U30" s="150"/>
      <c r="V30" s="150"/>
      <c r="W30" s="150"/>
      <c r="X30" s="150"/>
      <c r="Y30" s="150"/>
      <c r="Z30" s="151"/>
      <c r="HI30" s="99"/>
    </row>
    <row r="31" spans="1:217">
      <c r="A31" s="164"/>
      <c r="B31" s="147"/>
      <c r="C31" s="149"/>
      <c r="D31" s="147"/>
      <c r="E31" s="147"/>
      <c r="F31" s="147"/>
      <c r="G31" s="150"/>
      <c r="H31" s="150"/>
      <c r="I31" s="150"/>
      <c r="J31" s="150"/>
      <c r="K31" s="150"/>
      <c r="L31" s="150"/>
      <c r="M31" s="150"/>
      <c r="N31" s="150"/>
      <c r="O31" s="150"/>
      <c r="P31" s="150"/>
      <c r="Q31" s="150"/>
      <c r="R31" s="150"/>
      <c r="S31" s="150"/>
      <c r="T31" s="150"/>
      <c r="U31" s="150"/>
      <c r="V31" s="150"/>
      <c r="W31" s="150"/>
      <c r="X31" s="150"/>
      <c r="Y31" s="150"/>
      <c r="Z31" s="151"/>
      <c r="HI31" s="99"/>
    </row>
    <row r="32" spans="1:217" ht="15.75" thickBot="1">
      <c r="A32" s="164"/>
      <c r="B32" s="149"/>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51"/>
    </row>
    <row r="33" spans="1:217" ht="15.75" thickBot="1">
      <c r="A33" s="164"/>
      <c r="B33" s="173"/>
      <c r="C33" s="173"/>
      <c r="D33" s="173"/>
      <c r="E33" s="174"/>
      <c r="F33" s="354" t="s">
        <v>320</v>
      </c>
      <c r="G33" s="355"/>
      <c r="H33" s="355"/>
      <c r="I33" s="355"/>
      <c r="J33" s="355"/>
      <c r="K33" s="355"/>
      <c r="L33" s="355"/>
      <c r="M33" s="355"/>
      <c r="N33" s="355"/>
      <c r="O33" s="356"/>
      <c r="P33" s="357" t="s">
        <v>321</v>
      </c>
      <c r="Q33" s="358"/>
      <c r="R33" s="358"/>
      <c r="S33" s="358"/>
      <c r="T33" s="358"/>
      <c r="U33" s="358"/>
      <c r="V33" s="358"/>
      <c r="W33" s="358"/>
      <c r="X33" s="358"/>
      <c r="Y33" s="359"/>
      <c r="Z33" s="165"/>
      <c r="HG33" s="99"/>
      <c r="HH33" s="99"/>
      <c r="HI33" s="99"/>
    </row>
    <row r="34" spans="1:217" s="109" customFormat="1" ht="33.75" customHeight="1">
      <c r="A34" s="166"/>
      <c r="B34" s="366" t="s">
        <v>420</v>
      </c>
      <c r="C34" s="367"/>
      <c r="D34" s="368"/>
      <c r="E34" s="107" t="s">
        <v>354</v>
      </c>
      <c r="F34" s="369" t="s">
        <v>352</v>
      </c>
      <c r="G34" s="370"/>
      <c r="H34" s="370"/>
      <c r="I34" s="370"/>
      <c r="J34" s="371"/>
      <c r="K34" s="372" t="s">
        <v>353</v>
      </c>
      <c r="L34" s="373"/>
      <c r="M34" s="373"/>
      <c r="N34" s="373"/>
      <c r="O34" s="374"/>
      <c r="P34" s="360" t="s">
        <v>352</v>
      </c>
      <c r="Q34" s="361"/>
      <c r="R34" s="361"/>
      <c r="S34" s="361"/>
      <c r="T34" s="362"/>
      <c r="U34" s="363" t="s">
        <v>353</v>
      </c>
      <c r="V34" s="364"/>
      <c r="W34" s="364"/>
      <c r="X34" s="364"/>
      <c r="Y34" s="365"/>
      <c r="Z34" s="167"/>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08"/>
      <c r="HC34" s="108"/>
      <c r="HD34" s="108"/>
      <c r="HE34" s="108"/>
      <c r="HF34" s="108"/>
    </row>
    <row r="35" spans="1:217" s="127" customFormat="1" ht="45.75" thickBot="1">
      <c r="A35" s="168"/>
      <c r="B35" s="110" t="s">
        <v>319</v>
      </c>
      <c r="C35" s="111" t="s">
        <v>421</v>
      </c>
      <c r="D35" s="112" t="s">
        <v>422</v>
      </c>
      <c r="E35" s="113" t="s">
        <v>355</v>
      </c>
      <c r="F35" s="114" t="s">
        <v>339</v>
      </c>
      <c r="G35" s="115" t="s">
        <v>340</v>
      </c>
      <c r="H35" s="115" t="s">
        <v>341</v>
      </c>
      <c r="I35" s="115" t="s">
        <v>342</v>
      </c>
      <c r="J35" s="116" t="s">
        <v>343</v>
      </c>
      <c r="K35" s="117" t="s">
        <v>339</v>
      </c>
      <c r="L35" s="118" t="s">
        <v>340</v>
      </c>
      <c r="M35" s="118" t="s">
        <v>341</v>
      </c>
      <c r="N35" s="118" t="s">
        <v>342</v>
      </c>
      <c r="O35" s="119" t="s">
        <v>343</v>
      </c>
      <c r="P35" s="120" t="s">
        <v>339</v>
      </c>
      <c r="Q35" s="121" t="s">
        <v>340</v>
      </c>
      <c r="R35" s="121" t="s">
        <v>341</v>
      </c>
      <c r="S35" s="121" t="s">
        <v>342</v>
      </c>
      <c r="T35" s="122" t="s">
        <v>343</v>
      </c>
      <c r="U35" s="123" t="s">
        <v>339</v>
      </c>
      <c r="V35" s="124" t="s">
        <v>340</v>
      </c>
      <c r="W35" s="124" t="s">
        <v>341</v>
      </c>
      <c r="X35" s="124" t="s">
        <v>342</v>
      </c>
      <c r="Y35" s="125" t="s">
        <v>343</v>
      </c>
      <c r="Z35" s="169"/>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row>
    <row r="36" spans="1:217">
      <c r="A36" s="164"/>
      <c r="B36" s="159"/>
      <c r="C36" s="156"/>
      <c r="D36" s="157"/>
      <c r="E36" s="158"/>
      <c r="F36" s="159"/>
      <c r="G36" s="156"/>
      <c r="H36" s="156"/>
      <c r="I36" s="156"/>
      <c r="J36" s="160"/>
      <c r="K36" s="161"/>
      <c r="L36" s="156"/>
      <c r="M36" s="156"/>
      <c r="N36" s="156"/>
      <c r="O36" s="157"/>
      <c r="P36" s="159"/>
      <c r="Q36" s="156"/>
      <c r="R36" s="156"/>
      <c r="S36" s="156"/>
      <c r="T36" s="160"/>
      <c r="U36" s="161"/>
      <c r="V36" s="156"/>
      <c r="W36" s="156"/>
      <c r="X36" s="156"/>
      <c r="Y36" s="157"/>
      <c r="Z36" s="176"/>
      <c r="HG36" s="99"/>
      <c r="HH36" s="99"/>
      <c r="HI36" s="99"/>
    </row>
    <row r="37" spans="1:217" s="147" customFormat="1" ht="15.75" thickBot="1">
      <c r="A37" s="164"/>
      <c r="B37" s="351" t="s">
        <v>344</v>
      </c>
      <c r="C37" s="352"/>
      <c r="D37" s="352"/>
      <c r="E37" s="352"/>
      <c r="F37" s="352"/>
      <c r="G37" s="352"/>
      <c r="H37" s="352"/>
      <c r="I37" s="352"/>
      <c r="J37" s="352"/>
      <c r="K37" s="352"/>
      <c r="L37" s="352"/>
      <c r="M37" s="352"/>
      <c r="N37" s="352"/>
      <c r="O37" s="352"/>
      <c r="P37" s="352"/>
      <c r="Q37" s="352"/>
      <c r="R37" s="352"/>
      <c r="S37" s="352"/>
      <c r="T37" s="352"/>
      <c r="U37" s="352"/>
      <c r="V37" s="352"/>
      <c r="W37" s="352"/>
      <c r="X37" s="352"/>
      <c r="Y37" s="353"/>
      <c r="Z37" s="170"/>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5"/>
      <c r="CN37" s="155"/>
      <c r="CO37" s="155"/>
      <c r="CP37" s="155"/>
      <c r="CQ37" s="155"/>
      <c r="CR37" s="155"/>
      <c r="CS37" s="155"/>
      <c r="CT37" s="155"/>
      <c r="CU37" s="155"/>
      <c r="CV37" s="155"/>
      <c r="CW37" s="155"/>
      <c r="CX37" s="155"/>
      <c r="CY37" s="155"/>
      <c r="CZ37" s="155"/>
      <c r="DA37" s="155"/>
      <c r="DB37" s="155"/>
      <c r="DC37" s="155"/>
      <c r="DD37" s="155"/>
      <c r="DE37" s="155"/>
      <c r="DF37" s="155"/>
      <c r="DG37" s="155"/>
      <c r="DH37" s="155"/>
      <c r="DI37" s="155"/>
      <c r="DJ37" s="155"/>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c r="EI37" s="155"/>
      <c r="EJ37" s="155"/>
      <c r="EK37" s="155"/>
      <c r="EL37" s="155"/>
      <c r="EM37" s="155"/>
      <c r="EN37" s="155"/>
      <c r="EO37" s="155"/>
      <c r="EP37" s="155"/>
      <c r="EQ37" s="155"/>
      <c r="ER37" s="155"/>
      <c r="ES37" s="155"/>
      <c r="ET37" s="155"/>
      <c r="EU37" s="155"/>
      <c r="EV37" s="155"/>
      <c r="EW37" s="155"/>
      <c r="EX37" s="155"/>
      <c r="EY37" s="155"/>
      <c r="EZ37" s="155"/>
      <c r="FA37" s="155"/>
      <c r="FB37" s="155"/>
      <c r="FC37" s="155"/>
      <c r="FD37" s="155"/>
      <c r="FE37" s="155"/>
      <c r="FF37" s="155"/>
      <c r="FG37" s="155"/>
      <c r="FH37" s="155"/>
      <c r="FI37" s="155"/>
      <c r="FJ37" s="155"/>
      <c r="FK37" s="155"/>
      <c r="FL37" s="155"/>
      <c r="FM37" s="155"/>
      <c r="FN37" s="155"/>
      <c r="FO37" s="155"/>
      <c r="FP37" s="155"/>
      <c r="FQ37" s="155"/>
      <c r="FR37" s="155"/>
      <c r="FS37" s="155"/>
      <c r="FT37" s="155"/>
      <c r="FU37" s="155"/>
      <c r="FV37" s="155"/>
      <c r="FW37" s="155"/>
      <c r="FX37" s="155"/>
      <c r="FY37" s="155"/>
      <c r="FZ37" s="155"/>
      <c r="GA37" s="155"/>
      <c r="GB37" s="155"/>
      <c r="GC37" s="155"/>
      <c r="GD37" s="155"/>
      <c r="GE37" s="155"/>
      <c r="GF37" s="155"/>
      <c r="GG37" s="155"/>
      <c r="GH37" s="155"/>
      <c r="GI37" s="155"/>
      <c r="GJ37" s="155"/>
      <c r="GK37" s="155"/>
      <c r="GL37" s="155"/>
      <c r="GM37" s="155"/>
      <c r="GN37" s="155"/>
      <c r="GO37" s="155"/>
      <c r="GP37" s="155"/>
      <c r="GQ37" s="155"/>
      <c r="GR37" s="155"/>
      <c r="GS37" s="155"/>
      <c r="GT37" s="155"/>
      <c r="GU37" s="155"/>
      <c r="GV37" s="155"/>
      <c r="GW37" s="155"/>
      <c r="GX37" s="155"/>
      <c r="GY37" s="155"/>
      <c r="GZ37" s="155"/>
      <c r="HA37" s="155"/>
      <c r="HB37" s="155"/>
      <c r="HC37" s="155"/>
      <c r="HD37" s="155"/>
      <c r="HE37" s="155"/>
      <c r="HF37" s="155"/>
    </row>
    <row r="38" spans="1:217" s="147" customFormat="1" ht="15.75" thickBot="1">
      <c r="A38" s="17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72"/>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c r="CB38" s="155"/>
      <c r="CC38" s="155"/>
      <c r="CD38" s="155"/>
      <c r="CE38" s="155"/>
      <c r="CF38" s="155"/>
      <c r="CG38" s="155"/>
      <c r="CH38" s="155"/>
      <c r="CI38" s="155"/>
      <c r="CJ38" s="155"/>
      <c r="CK38" s="155"/>
      <c r="CL38" s="155"/>
      <c r="CM38" s="155"/>
      <c r="CN38" s="155"/>
      <c r="CO38" s="155"/>
      <c r="CP38" s="155"/>
      <c r="CQ38" s="155"/>
      <c r="CR38" s="155"/>
      <c r="CS38" s="155"/>
      <c r="CT38" s="155"/>
      <c r="CU38" s="155"/>
      <c r="CV38" s="155"/>
      <c r="CW38" s="155"/>
      <c r="CX38" s="155"/>
      <c r="CY38" s="155"/>
      <c r="CZ38" s="155"/>
      <c r="DA38" s="155"/>
      <c r="DB38" s="155"/>
      <c r="DC38" s="155"/>
      <c r="DD38" s="155"/>
      <c r="DE38" s="155"/>
      <c r="DF38" s="155"/>
      <c r="DG38" s="155"/>
      <c r="DH38" s="155"/>
      <c r="DI38" s="155"/>
      <c r="DJ38" s="155"/>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c r="EI38" s="155"/>
      <c r="EJ38" s="155"/>
      <c r="EK38" s="155"/>
      <c r="EL38" s="155"/>
      <c r="EM38" s="155"/>
      <c r="EN38" s="155"/>
      <c r="EO38" s="155"/>
      <c r="EP38" s="155"/>
      <c r="EQ38" s="155"/>
      <c r="ER38" s="155"/>
      <c r="ES38" s="155"/>
      <c r="ET38" s="155"/>
      <c r="EU38" s="155"/>
      <c r="EV38" s="155"/>
      <c r="EW38" s="155"/>
      <c r="EX38" s="155"/>
      <c r="EY38" s="155"/>
      <c r="EZ38" s="155"/>
      <c r="FA38" s="155"/>
      <c r="FB38" s="155"/>
      <c r="FC38" s="155"/>
      <c r="FD38" s="155"/>
      <c r="FE38" s="155"/>
      <c r="FF38" s="155"/>
      <c r="FG38" s="155"/>
      <c r="FH38" s="155"/>
      <c r="FI38" s="155"/>
      <c r="FJ38" s="155"/>
      <c r="FK38" s="155"/>
      <c r="FL38" s="155"/>
      <c r="FM38" s="155"/>
      <c r="FN38" s="155"/>
      <c r="FO38" s="155"/>
      <c r="FP38" s="155"/>
      <c r="FQ38" s="155"/>
      <c r="FR38" s="155"/>
      <c r="FS38" s="155"/>
      <c r="FT38" s="155"/>
      <c r="FU38" s="155"/>
      <c r="FV38" s="155"/>
      <c r="FW38" s="155"/>
      <c r="FX38" s="155"/>
      <c r="FY38" s="155"/>
      <c r="FZ38" s="155"/>
      <c r="GA38" s="155"/>
      <c r="GB38" s="155"/>
      <c r="GC38" s="155"/>
      <c r="GD38" s="155"/>
      <c r="GE38" s="155"/>
      <c r="GF38" s="155"/>
      <c r="GG38" s="155"/>
      <c r="GH38" s="155"/>
      <c r="GI38" s="155"/>
      <c r="GJ38" s="155"/>
      <c r="GK38" s="155"/>
      <c r="GL38" s="155"/>
      <c r="GM38" s="155"/>
      <c r="GN38" s="155"/>
      <c r="GO38" s="155"/>
      <c r="GP38" s="155"/>
      <c r="GQ38" s="155"/>
      <c r="GR38" s="155"/>
      <c r="GS38" s="155"/>
      <c r="GT38" s="155"/>
      <c r="GU38" s="155"/>
      <c r="GV38" s="155"/>
      <c r="GW38" s="155"/>
      <c r="GX38" s="155"/>
      <c r="GY38" s="155"/>
      <c r="GZ38" s="155"/>
      <c r="HA38" s="155"/>
      <c r="HB38" s="155"/>
      <c r="HC38" s="155"/>
      <c r="HD38" s="155"/>
      <c r="HE38" s="155"/>
      <c r="HF38" s="155"/>
    </row>
    <row r="39" spans="1:217" ht="15.75" thickTop="1">
      <c r="B39" s="98"/>
      <c r="C39" s="98"/>
      <c r="D39" s="98"/>
      <c r="E39" s="98"/>
      <c r="F39" s="98"/>
      <c r="G39" s="98"/>
      <c r="H39" s="98"/>
      <c r="I39" s="98"/>
      <c r="J39" s="98"/>
      <c r="K39" s="98"/>
      <c r="L39" s="98"/>
      <c r="M39" s="98"/>
      <c r="N39" s="98"/>
      <c r="O39" s="98"/>
      <c r="P39" s="98"/>
      <c r="Q39" s="98"/>
      <c r="R39" s="98"/>
      <c r="S39" s="98"/>
      <c r="T39" s="98"/>
      <c r="U39" s="98"/>
      <c r="V39" s="98"/>
      <c r="W39" s="98"/>
      <c r="X39" s="98"/>
      <c r="Y39" s="98"/>
      <c r="Z39" s="98"/>
    </row>
    <row r="40" spans="1:217">
      <c r="B40" s="98"/>
      <c r="C40" s="98"/>
      <c r="D40" s="98"/>
      <c r="E40" s="98"/>
      <c r="F40" s="98"/>
      <c r="G40" s="98"/>
      <c r="H40" s="98"/>
      <c r="I40" s="98"/>
      <c r="J40" s="98"/>
      <c r="K40" s="98"/>
      <c r="L40" s="98"/>
      <c r="M40" s="98"/>
      <c r="N40" s="98"/>
      <c r="O40" s="98"/>
      <c r="P40" s="98"/>
      <c r="Q40" s="98"/>
      <c r="R40" s="98"/>
      <c r="S40" s="98"/>
      <c r="T40" s="98"/>
      <c r="U40" s="98"/>
      <c r="V40" s="98"/>
      <c r="W40" s="98"/>
      <c r="X40" s="98"/>
      <c r="Y40" s="98"/>
      <c r="Z40" s="98"/>
    </row>
    <row r="41" spans="1:217">
      <c r="B41" s="98"/>
      <c r="C41" s="98"/>
      <c r="D41" s="98"/>
      <c r="E41" s="98"/>
      <c r="F41" s="98"/>
      <c r="G41" s="98"/>
      <c r="H41" s="98"/>
      <c r="I41" s="98"/>
      <c r="J41" s="98"/>
      <c r="K41" s="98"/>
      <c r="L41" s="98"/>
      <c r="M41" s="98"/>
      <c r="N41" s="98"/>
      <c r="O41" s="98"/>
      <c r="P41" s="98"/>
      <c r="Q41" s="98"/>
      <c r="R41" s="98"/>
      <c r="S41" s="98"/>
      <c r="T41" s="98"/>
      <c r="U41" s="98"/>
      <c r="V41" s="98"/>
      <c r="W41" s="98"/>
      <c r="X41" s="98"/>
      <c r="Y41" s="98"/>
      <c r="Z41" s="98"/>
    </row>
    <row r="42" spans="1:217">
      <c r="B42" s="98"/>
      <c r="C42" s="98"/>
      <c r="D42" s="98"/>
      <c r="E42" s="98"/>
      <c r="F42" s="98"/>
      <c r="G42" s="98"/>
      <c r="H42" s="98"/>
      <c r="I42" s="98"/>
      <c r="J42" s="98"/>
      <c r="K42" s="98"/>
      <c r="L42" s="98"/>
      <c r="M42" s="98"/>
      <c r="N42" s="98"/>
      <c r="O42" s="98"/>
      <c r="P42" s="98"/>
      <c r="Q42" s="98"/>
      <c r="R42" s="98"/>
      <c r="S42" s="98"/>
      <c r="T42" s="98"/>
      <c r="U42" s="98"/>
      <c r="V42" s="98"/>
      <c r="W42" s="98"/>
      <c r="X42" s="98"/>
      <c r="Y42" s="98"/>
      <c r="Z42" s="98"/>
    </row>
    <row r="43" spans="1:217">
      <c r="B43" s="98"/>
      <c r="C43" s="98"/>
      <c r="D43" s="98"/>
      <c r="E43" s="98"/>
      <c r="F43" s="98"/>
      <c r="G43" s="98"/>
      <c r="H43" s="98"/>
      <c r="I43" s="98"/>
      <c r="J43" s="98"/>
      <c r="K43" s="98"/>
      <c r="L43" s="98"/>
      <c r="M43" s="98"/>
      <c r="N43" s="98"/>
      <c r="O43" s="98"/>
      <c r="P43" s="98"/>
      <c r="Q43" s="98"/>
      <c r="R43" s="98"/>
      <c r="S43" s="98"/>
      <c r="T43" s="98"/>
      <c r="U43" s="98"/>
      <c r="V43" s="98"/>
      <c r="W43" s="98"/>
      <c r="X43" s="98"/>
      <c r="Y43" s="98"/>
      <c r="Z43" s="98"/>
    </row>
    <row r="44" spans="1:217">
      <c r="B44" s="98"/>
      <c r="C44" s="98"/>
      <c r="D44" s="98"/>
      <c r="E44" s="98"/>
      <c r="F44" s="98"/>
      <c r="G44" s="98"/>
      <c r="H44" s="98"/>
      <c r="I44" s="98"/>
      <c r="J44" s="98"/>
      <c r="K44" s="98"/>
      <c r="L44" s="98"/>
      <c r="M44" s="98"/>
      <c r="N44" s="98"/>
      <c r="O44" s="98"/>
      <c r="P44" s="98"/>
      <c r="Q44" s="98"/>
      <c r="R44" s="98"/>
      <c r="S44" s="98"/>
      <c r="T44" s="98"/>
      <c r="U44" s="98"/>
      <c r="V44" s="98"/>
      <c r="W44" s="98"/>
      <c r="X44" s="98"/>
      <c r="Y44" s="98"/>
      <c r="Z44" s="98"/>
    </row>
    <row r="45" spans="1:217">
      <c r="B45" s="98"/>
      <c r="C45" s="98"/>
      <c r="D45" s="98"/>
      <c r="E45" s="98"/>
      <c r="F45" s="98"/>
      <c r="G45" s="98"/>
      <c r="H45" s="98"/>
      <c r="I45" s="98"/>
      <c r="J45" s="98"/>
      <c r="K45" s="98"/>
      <c r="L45" s="98"/>
      <c r="M45" s="98"/>
      <c r="N45" s="98"/>
      <c r="O45" s="98"/>
      <c r="P45" s="98"/>
      <c r="Q45" s="98"/>
      <c r="R45" s="98"/>
      <c r="S45" s="98"/>
      <c r="T45" s="98"/>
      <c r="U45" s="98"/>
      <c r="V45" s="98"/>
      <c r="W45" s="98"/>
      <c r="X45" s="98"/>
      <c r="Y45" s="98"/>
      <c r="Z45" s="98"/>
    </row>
    <row r="46" spans="1:217">
      <c r="B46" s="98"/>
      <c r="C46" s="98"/>
      <c r="D46" s="98"/>
      <c r="E46" s="98"/>
      <c r="F46" s="98"/>
      <c r="G46" s="98"/>
      <c r="H46" s="98"/>
      <c r="I46" s="98"/>
      <c r="J46" s="98"/>
      <c r="K46" s="98"/>
      <c r="L46" s="98"/>
      <c r="M46" s="98"/>
      <c r="N46" s="98"/>
      <c r="O46" s="98"/>
      <c r="P46" s="98"/>
      <c r="Q46" s="98"/>
      <c r="R46" s="98"/>
      <c r="S46" s="98"/>
      <c r="T46" s="98"/>
      <c r="U46" s="98"/>
      <c r="V46" s="98"/>
      <c r="W46" s="98"/>
      <c r="X46" s="98"/>
      <c r="Y46" s="98"/>
      <c r="Z46" s="98"/>
    </row>
    <row r="47" spans="1:217">
      <c r="B47" s="98"/>
      <c r="C47" s="98"/>
      <c r="D47" s="98"/>
      <c r="E47" s="98"/>
      <c r="F47" s="98"/>
      <c r="G47" s="98"/>
      <c r="H47" s="98"/>
      <c r="I47" s="98"/>
      <c r="J47" s="98"/>
      <c r="K47" s="98"/>
      <c r="L47" s="98"/>
      <c r="M47" s="98"/>
      <c r="N47" s="98"/>
      <c r="O47" s="98"/>
      <c r="P47" s="98"/>
      <c r="Q47" s="98"/>
      <c r="R47" s="98"/>
      <c r="S47" s="98"/>
      <c r="T47" s="98"/>
      <c r="U47" s="98"/>
      <c r="V47" s="98"/>
      <c r="W47" s="98"/>
      <c r="X47" s="98"/>
      <c r="Y47" s="98"/>
      <c r="Z47" s="98"/>
    </row>
    <row r="48" spans="1:217">
      <c r="B48" s="98"/>
      <c r="C48" s="98"/>
      <c r="D48" s="98"/>
      <c r="E48" s="98"/>
      <c r="F48" s="98"/>
      <c r="G48" s="98"/>
      <c r="H48" s="98"/>
      <c r="I48" s="98"/>
      <c r="J48" s="98"/>
      <c r="K48" s="98"/>
      <c r="L48" s="98"/>
      <c r="M48" s="98"/>
      <c r="N48" s="98"/>
      <c r="O48" s="98"/>
      <c r="P48" s="98"/>
      <c r="Q48" s="98"/>
      <c r="R48" s="98"/>
      <c r="S48" s="98"/>
      <c r="T48" s="98"/>
      <c r="U48" s="98"/>
      <c r="V48" s="98"/>
      <c r="W48" s="98"/>
      <c r="X48" s="98"/>
      <c r="Y48" s="98"/>
      <c r="Z48" s="98"/>
    </row>
    <row r="49" spans="2:26">
      <c r="B49" s="98"/>
      <c r="C49" s="98"/>
      <c r="D49" s="98"/>
      <c r="E49" s="98"/>
      <c r="F49" s="98"/>
      <c r="G49" s="98"/>
      <c r="H49" s="98"/>
      <c r="I49" s="98"/>
      <c r="J49" s="98"/>
      <c r="K49" s="98"/>
      <c r="L49" s="98"/>
      <c r="M49" s="98"/>
      <c r="N49" s="98"/>
      <c r="O49" s="98"/>
      <c r="P49" s="98"/>
      <c r="Q49" s="98"/>
      <c r="R49" s="98"/>
      <c r="S49" s="98"/>
      <c r="T49" s="98"/>
      <c r="U49" s="98"/>
      <c r="V49" s="98"/>
      <c r="W49" s="98"/>
      <c r="X49" s="98"/>
      <c r="Y49" s="98"/>
      <c r="Z49" s="98"/>
    </row>
    <row r="50" spans="2:26">
      <c r="B50" s="98"/>
      <c r="C50" s="98"/>
      <c r="D50" s="98"/>
      <c r="E50" s="98"/>
      <c r="F50" s="98"/>
      <c r="G50" s="98"/>
      <c r="H50" s="98"/>
      <c r="I50" s="98"/>
      <c r="J50" s="98"/>
      <c r="K50" s="98"/>
      <c r="L50" s="98"/>
      <c r="M50" s="98"/>
      <c r="N50" s="98"/>
      <c r="O50" s="98"/>
      <c r="P50" s="98"/>
      <c r="Q50" s="98"/>
      <c r="R50" s="98"/>
      <c r="S50" s="98"/>
      <c r="T50" s="98"/>
      <c r="U50" s="98"/>
      <c r="V50" s="98"/>
      <c r="W50" s="98"/>
      <c r="X50" s="98"/>
      <c r="Y50" s="98"/>
      <c r="Z50" s="98"/>
    </row>
    <row r="51" spans="2:26">
      <c r="B51" s="98"/>
      <c r="C51" s="98"/>
      <c r="D51" s="98"/>
      <c r="E51" s="98"/>
      <c r="F51" s="98"/>
      <c r="G51" s="98"/>
      <c r="H51" s="98"/>
      <c r="I51" s="98"/>
      <c r="J51" s="98"/>
      <c r="K51" s="98"/>
      <c r="L51" s="98"/>
      <c r="M51" s="98"/>
      <c r="N51" s="98"/>
      <c r="O51" s="98"/>
      <c r="P51" s="98"/>
      <c r="Q51" s="98"/>
      <c r="R51" s="98"/>
      <c r="S51" s="98"/>
      <c r="T51" s="98"/>
      <c r="U51" s="98"/>
      <c r="V51" s="98"/>
      <c r="W51" s="98"/>
      <c r="X51" s="98"/>
      <c r="Y51" s="98"/>
      <c r="Z51" s="98"/>
    </row>
    <row r="52" spans="2:26">
      <c r="B52" s="98"/>
      <c r="C52" s="98"/>
      <c r="D52" s="98"/>
      <c r="E52" s="98"/>
      <c r="F52" s="98"/>
      <c r="G52" s="98"/>
      <c r="H52" s="98"/>
      <c r="I52" s="98"/>
      <c r="J52" s="98"/>
      <c r="K52" s="98"/>
      <c r="L52" s="98"/>
      <c r="M52" s="98"/>
      <c r="N52" s="98"/>
      <c r="O52" s="98"/>
      <c r="P52" s="98"/>
      <c r="Q52" s="98"/>
      <c r="R52" s="98"/>
      <c r="S52" s="98"/>
      <c r="T52" s="98"/>
      <c r="U52" s="98"/>
      <c r="V52" s="98"/>
      <c r="W52" s="98"/>
      <c r="X52" s="98"/>
      <c r="Y52" s="98"/>
      <c r="Z52" s="98"/>
    </row>
    <row r="53" spans="2:26">
      <c r="B53" s="98"/>
      <c r="C53" s="98"/>
      <c r="D53" s="98"/>
      <c r="E53" s="98"/>
      <c r="F53" s="98"/>
      <c r="G53" s="98"/>
      <c r="H53" s="98"/>
      <c r="I53" s="98"/>
      <c r="J53" s="98"/>
      <c r="K53" s="98"/>
      <c r="L53" s="98"/>
      <c r="M53" s="98"/>
      <c r="N53" s="98"/>
      <c r="O53" s="98"/>
      <c r="P53" s="98"/>
      <c r="Q53" s="98"/>
      <c r="R53" s="98"/>
      <c r="S53" s="98"/>
      <c r="T53" s="98"/>
      <c r="U53" s="98"/>
      <c r="V53" s="98"/>
      <c r="W53" s="98"/>
      <c r="X53" s="98"/>
      <c r="Y53" s="98"/>
      <c r="Z53" s="98"/>
    </row>
    <row r="54" spans="2:26">
      <c r="B54" s="98"/>
      <c r="C54" s="98"/>
      <c r="D54" s="98"/>
      <c r="E54" s="98"/>
      <c r="F54" s="98"/>
      <c r="G54" s="98"/>
      <c r="H54" s="98"/>
      <c r="I54" s="98"/>
      <c r="J54" s="98"/>
      <c r="K54" s="98"/>
      <c r="L54" s="98"/>
      <c r="M54" s="98"/>
      <c r="N54" s="98"/>
      <c r="O54" s="98"/>
      <c r="P54" s="98"/>
      <c r="Q54" s="98"/>
      <c r="R54" s="98"/>
      <c r="S54" s="98"/>
      <c r="T54" s="98"/>
      <c r="U54" s="98"/>
      <c r="V54" s="98"/>
      <c r="W54" s="98"/>
      <c r="X54" s="98"/>
      <c r="Y54" s="98"/>
      <c r="Z54" s="98"/>
    </row>
    <row r="55" spans="2:26">
      <c r="B55" s="98"/>
      <c r="C55" s="98"/>
      <c r="D55" s="98"/>
      <c r="E55" s="98"/>
      <c r="F55" s="98"/>
      <c r="G55" s="98"/>
      <c r="H55" s="98"/>
      <c r="I55" s="98"/>
      <c r="J55" s="98"/>
      <c r="K55" s="98"/>
      <c r="L55" s="98"/>
      <c r="M55" s="98"/>
      <c r="N55" s="98"/>
      <c r="O55" s="98"/>
      <c r="P55" s="98"/>
      <c r="Q55" s="98"/>
      <c r="R55" s="98"/>
      <c r="S55" s="98"/>
      <c r="T55" s="98"/>
      <c r="U55" s="98"/>
      <c r="V55" s="98"/>
      <c r="W55" s="98"/>
      <c r="X55" s="98"/>
      <c r="Y55" s="98"/>
      <c r="Z55" s="98"/>
    </row>
    <row r="56" spans="2:26">
      <c r="B56" s="98"/>
      <c r="C56" s="98"/>
      <c r="D56" s="98"/>
      <c r="E56" s="98"/>
      <c r="F56" s="98"/>
      <c r="G56" s="98"/>
      <c r="H56" s="98"/>
      <c r="I56" s="98"/>
      <c r="J56" s="98"/>
      <c r="K56" s="98"/>
      <c r="L56" s="98"/>
      <c r="M56" s="98"/>
      <c r="N56" s="98"/>
      <c r="O56" s="98"/>
      <c r="P56" s="98"/>
      <c r="Q56" s="98"/>
      <c r="R56" s="98"/>
      <c r="S56" s="98"/>
      <c r="T56" s="98"/>
      <c r="U56" s="98"/>
      <c r="V56" s="98"/>
      <c r="W56" s="98"/>
      <c r="X56" s="98"/>
      <c r="Y56" s="98"/>
      <c r="Z56" s="98"/>
    </row>
    <row r="57" spans="2:26">
      <c r="B57" s="98"/>
      <c r="C57" s="98"/>
      <c r="D57" s="98"/>
      <c r="E57" s="98"/>
      <c r="F57" s="98"/>
      <c r="G57" s="98"/>
      <c r="H57" s="98"/>
      <c r="I57" s="98"/>
      <c r="J57" s="98"/>
      <c r="K57" s="98"/>
      <c r="L57" s="98"/>
      <c r="M57" s="98"/>
      <c r="N57" s="98"/>
      <c r="O57" s="98"/>
      <c r="P57" s="98"/>
      <c r="Q57" s="98"/>
      <c r="R57" s="98"/>
      <c r="S57" s="98"/>
      <c r="T57" s="98"/>
      <c r="U57" s="98"/>
      <c r="V57" s="98"/>
      <c r="W57" s="98"/>
      <c r="X57" s="98"/>
      <c r="Y57" s="98"/>
      <c r="Z57" s="98"/>
    </row>
    <row r="58" spans="2:26">
      <c r="B58" s="98"/>
      <c r="C58" s="98"/>
      <c r="D58" s="98"/>
      <c r="E58" s="98"/>
      <c r="F58" s="98"/>
      <c r="G58" s="98"/>
      <c r="H58" s="98"/>
      <c r="I58" s="98"/>
      <c r="J58" s="98"/>
      <c r="K58" s="98"/>
      <c r="L58" s="98"/>
      <c r="M58" s="98"/>
      <c r="N58" s="98"/>
      <c r="O58" s="98"/>
      <c r="P58" s="98"/>
      <c r="Q58" s="98"/>
      <c r="R58" s="98"/>
      <c r="S58" s="98"/>
      <c r="T58" s="98"/>
      <c r="U58" s="98"/>
      <c r="V58" s="98"/>
      <c r="W58" s="98"/>
      <c r="X58" s="98"/>
      <c r="Y58" s="98"/>
      <c r="Z58" s="98"/>
    </row>
    <row r="59" spans="2:26">
      <c r="B59" s="98"/>
      <c r="C59" s="98"/>
      <c r="D59" s="98"/>
      <c r="E59" s="98"/>
      <c r="F59" s="98"/>
      <c r="G59" s="98"/>
      <c r="H59" s="98"/>
      <c r="I59" s="98"/>
      <c r="J59" s="98"/>
      <c r="K59" s="98"/>
      <c r="L59" s="98"/>
      <c r="M59" s="98"/>
      <c r="N59" s="98"/>
      <c r="O59" s="98"/>
      <c r="P59" s="98"/>
      <c r="Q59" s="98"/>
      <c r="R59" s="98"/>
      <c r="S59" s="98"/>
      <c r="T59" s="98"/>
      <c r="U59" s="98"/>
      <c r="V59" s="98"/>
      <c r="W59" s="98"/>
      <c r="X59" s="98"/>
      <c r="Y59" s="98"/>
      <c r="Z59" s="98"/>
    </row>
    <row r="60" spans="2:26">
      <c r="B60" s="98"/>
      <c r="C60" s="98"/>
      <c r="D60" s="98"/>
      <c r="E60" s="98"/>
      <c r="F60" s="98"/>
      <c r="G60" s="98"/>
      <c r="H60" s="98"/>
      <c r="I60" s="98"/>
      <c r="J60" s="98"/>
      <c r="K60" s="98"/>
      <c r="L60" s="98"/>
      <c r="M60" s="98"/>
      <c r="N60" s="98"/>
      <c r="O60" s="98"/>
      <c r="P60" s="98"/>
      <c r="Q60" s="98"/>
      <c r="R60" s="98"/>
      <c r="S60" s="98"/>
      <c r="T60" s="98"/>
      <c r="U60" s="98"/>
      <c r="V60" s="98"/>
      <c r="W60" s="98"/>
      <c r="X60" s="98"/>
      <c r="Y60" s="98"/>
      <c r="Z60" s="98"/>
    </row>
    <row r="61" spans="2:26">
      <c r="B61" s="98"/>
      <c r="C61" s="98"/>
      <c r="D61" s="98"/>
      <c r="E61" s="98"/>
      <c r="F61" s="98"/>
      <c r="G61" s="98"/>
      <c r="H61" s="98"/>
      <c r="I61" s="98"/>
      <c r="J61" s="98"/>
      <c r="K61" s="98"/>
      <c r="L61" s="98"/>
      <c r="M61" s="98"/>
      <c r="N61" s="98"/>
      <c r="O61" s="98"/>
      <c r="P61" s="98"/>
      <c r="Q61" s="98"/>
      <c r="R61" s="98"/>
      <c r="S61" s="98"/>
      <c r="T61" s="98"/>
      <c r="U61" s="98"/>
      <c r="V61" s="98"/>
      <c r="W61" s="98"/>
      <c r="X61" s="98"/>
      <c r="Y61" s="98"/>
      <c r="Z61" s="98"/>
    </row>
    <row r="62" spans="2:26">
      <c r="B62" s="98"/>
      <c r="C62" s="98"/>
      <c r="D62" s="98"/>
      <c r="E62" s="98"/>
      <c r="F62" s="98"/>
      <c r="G62" s="98"/>
      <c r="H62" s="98"/>
      <c r="I62" s="98"/>
      <c r="J62" s="98"/>
      <c r="K62" s="98"/>
      <c r="L62" s="98"/>
      <c r="M62" s="98"/>
      <c r="N62" s="98"/>
      <c r="O62" s="98"/>
      <c r="P62" s="98"/>
      <c r="Q62" s="98"/>
      <c r="R62" s="98"/>
      <c r="S62" s="98"/>
      <c r="T62" s="98"/>
      <c r="U62" s="98"/>
      <c r="V62" s="98"/>
      <c r="W62" s="98"/>
      <c r="X62" s="98"/>
      <c r="Y62" s="98"/>
      <c r="Z62" s="98"/>
    </row>
    <row r="63" spans="2:26">
      <c r="B63" s="98"/>
      <c r="C63" s="98"/>
      <c r="D63" s="98"/>
      <c r="E63" s="98"/>
      <c r="F63" s="98"/>
      <c r="G63" s="98"/>
      <c r="H63" s="98"/>
      <c r="I63" s="98"/>
      <c r="J63" s="98"/>
      <c r="K63" s="98"/>
      <c r="L63" s="98"/>
      <c r="M63" s="98"/>
      <c r="N63" s="98"/>
      <c r="O63" s="98"/>
      <c r="P63" s="98"/>
      <c r="Q63" s="98"/>
      <c r="R63" s="98"/>
      <c r="S63" s="98"/>
      <c r="T63" s="98"/>
      <c r="U63" s="98"/>
      <c r="V63" s="98"/>
      <c r="W63" s="98"/>
      <c r="X63" s="98"/>
      <c r="Y63" s="98"/>
      <c r="Z63" s="98"/>
    </row>
    <row r="64" spans="2:26">
      <c r="B64" s="98"/>
      <c r="C64" s="98"/>
      <c r="D64" s="98"/>
      <c r="E64" s="98"/>
      <c r="F64" s="98"/>
      <c r="G64" s="98"/>
      <c r="H64" s="98"/>
      <c r="I64" s="98"/>
      <c r="J64" s="98"/>
      <c r="K64" s="98"/>
      <c r="L64" s="98"/>
      <c r="M64" s="98"/>
      <c r="N64" s="98"/>
      <c r="O64" s="98"/>
      <c r="P64" s="98"/>
      <c r="Q64" s="98"/>
      <c r="R64" s="98"/>
      <c r="S64" s="98"/>
      <c r="T64" s="98"/>
      <c r="U64" s="98"/>
      <c r="V64" s="98"/>
      <c r="W64" s="98"/>
      <c r="X64" s="98"/>
      <c r="Y64" s="98"/>
      <c r="Z64" s="98"/>
    </row>
    <row r="65" spans="2:26">
      <c r="B65" s="98"/>
      <c r="C65" s="98"/>
      <c r="D65" s="98"/>
      <c r="E65" s="98"/>
      <c r="F65" s="98"/>
      <c r="G65" s="98"/>
      <c r="H65" s="98"/>
      <c r="I65" s="98"/>
      <c r="J65" s="98"/>
      <c r="K65" s="98"/>
      <c r="L65" s="98"/>
      <c r="M65" s="98"/>
      <c r="N65" s="98"/>
      <c r="O65" s="98"/>
      <c r="P65" s="98"/>
      <c r="Q65" s="98"/>
      <c r="R65" s="98"/>
      <c r="S65" s="98"/>
      <c r="T65" s="98"/>
      <c r="U65" s="98"/>
      <c r="V65" s="98"/>
      <c r="W65" s="98"/>
      <c r="X65" s="98"/>
      <c r="Y65" s="98"/>
      <c r="Z65" s="98"/>
    </row>
    <row r="66" spans="2:26">
      <c r="B66" s="98"/>
      <c r="C66" s="98"/>
      <c r="D66" s="98"/>
      <c r="E66" s="98"/>
      <c r="F66" s="98"/>
      <c r="G66" s="98"/>
      <c r="H66" s="98"/>
      <c r="I66" s="98"/>
      <c r="J66" s="98"/>
      <c r="K66" s="98"/>
      <c r="L66" s="98"/>
      <c r="M66" s="98"/>
      <c r="N66" s="98"/>
      <c r="O66" s="98"/>
      <c r="P66" s="98"/>
      <c r="Q66" s="98"/>
      <c r="R66" s="98"/>
      <c r="S66" s="98"/>
      <c r="T66" s="98"/>
      <c r="U66" s="98"/>
      <c r="V66" s="98"/>
      <c r="W66" s="98"/>
      <c r="X66" s="98"/>
      <c r="Y66" s="98"/>
      <c r="Z66" s="98"/>
    </row>
    <row r="67" spans="2:26">
      <c r="B67" s="98"/>
      <c r="C67" s="98"/>
      <c r="D67" s="98"/>
      <c r="E67" s="98"/>
      <c r="F67" s="98"/>
      <c r="G67" s="98"/>
      <c r="H67" s="98"/>
      <c r="I67" s="98"/>
      <c r="J67" s="98"/>
      <c r="K67" s="98"/>
      <c r="L67" s="98"/>
      <c r="M67" s="98"/>
      <c r="N67" s="98"/>
      <c r="O67" s="98"/>
      <c r="P67" s="98"/>
      <c r="Q67" s="98"/>
      <c r="R67" s="98"/>
      <c r="S67" s="98"/>
      <c r="T67" s="98"/>
      <c r="U67" s="98"/>
      <c r="V67" s="98"/>
      <c r="W67" s="98"/>
      <c r="X67" s="98"/>
      <c r="Y67" s="98"/>
      <c r="Z67" s="98"/>
    </row>
    <row r="68" spans="2:26">
      <c r="B68" s="98"/>
      <c r="C68" s="98"/>
      <c r="D68" s="98"/>
      <c r="E68" s="98"/>
      <c r="F68" s="98"/>
      <c r="G68" s="98"/>
      <c r="H68" s="98"/>
      <c r="I68" s="98"/>
      <c r="J68" s="98"/>
      <c r="K68" s="98"/>
      <c r="L68" s="98"/>
      <c r="M68" s="98"/>
      <c r="N68" s="98"/>
      <c r="O68" s="98"/>
      <c r="P68" s="98"/>
      <c r="Q68" s="98"/>
      <c r="R68" s="98"/>
      <c r="S68" s="98"/>
      <c r="T68" s="98"/>
      <c r="U68" s="98"/>
      <c r="V68" s="98"/>
      <c r="W68" s="98"/>
      <c r="X68" s="98"/>
      <c r="Y68" s="98"/>
      <c r="Z68" s="98"/>
    </row>
    <row r="69" spans="2:26">
      <c r="B69" s="98"/>
      <c r="C69" s="98"/>
      <c r="D69" s="98"/>
      <c r="E69" s="98"/>
      <c r="F69" s="98"/>
      <c r="G69" s="98"/>
      <c r="H69" s="98"/>
      <c r="I69" s="98"/>
      <c r="J69" s="98"/>
      <c r="K69" s="98"/>
      <c r="L69" s="98"/>
      <c r="M69" s="98"/>
      <c r="N69" s="98"/>
      <c r="O69" s="98"/>
      <c r="P69" s="98"/>
      <c r="Q69" s="98"/>
      <c r="R69" s="98"/>
      <c r="S69" s="98"/>
      <c r="T69" s="98"/>
      <c r="U69" s="98"/>
      <c r="V69" s="98"/>
      <c r="W69" s="98"/>
      <c r="X69" s="98"/>
      <c r="Y69" s="98"/>
      <c r="Z69" s="98"/>
    </row>
    <row r="70" spans="2:26">
      <c r="B70" s="98"/>
      <c r="C70" s="98"/>
      <c r="D70" s="98"/>
      <c r="E70" s="98"/>
      <c r="F70" s="98"/>
      <c r="G70" s="98"/>
      <c r="H70" s="98"/>
      <c r="I70" s="98"/>
      <c r="J70" s="98"/>
      <c r="K70" s="98"/>
      <c r="L70" s="98"/>
      <c r="M70" s="98"/>
      <c r="N70" s="98"/>
      <c r="O70" s="98"/>
      <c r="P70" s="98"/>
      <c r="Q70" s="98"/>
      <c r="R70" s="98"/>
      <c r="S70" s="98"/>
      <c r="T70" s="98"/>
      <c r="U70" s="98"/>
      <c r="V70" s="98"/>
      <c r="W70" s="98"/>
      <c r="X70" s="98"/>
      <c r="Y70" s="98"/>
      <c r="Z70" s="98"/>
    </row>
    <row r="71" spans="2:26">
      <c r="B71" s="98"/>
      <c r="C71" s="98"/>
      <c r="D71" s="98"/>
      <c r="E71" s="98"/>
      <c r="F71" s="98"/>
      <c r="G71" s="98"/>
      <c r="H71" s="98"/>
      <c r="I71" s="98"/>
      <c r="J71" s="98"/>
      <c r="K71" s="98"/>
      <c r="L71" s="98"/>
      <c r="M71" s="98"/>
      <c r="N71" s="98"/>
      <c r="O71" s="98"/>
      <c r="P71" s="98"/>
      <c r="Q71" s="98"/>
      <c r="R71" s="98"/>
      <c r="S71" s="98"/>
      <c r="T71" s="98"/>
      <c r="U71" s="98"/>
      <c r="V71" s="98"/>
      <c r="W71" s="98"/>
      <c r="X71" s="98"/>
      <c r="Y71" s="98"/>
      <c r="Z71" s="98"/>
    </row>
    <row r="72" spans="2:26">
      <c r="B72" s="98"/>
      <c r="C72" s="98"/>
      <c r="D72" s="98"/>
      <c r="E72" s="98"/>
      <c r="F72" s="98"/>
      <c r="G72" s="98"/>
      <c r="H72" s="98"/>
      <c r="I72" s="98"/>
      <c r="J72" s="98"/>
      <c r="K72" s="98"/>
      <c r="L72" s="98"/>
      <c r="M72" s="98"/>
      <c r="N72" s="98"/>
      <c r="O72" s="98"/>
      <c r="P72" s="98"/>
      <c r="Q72" s="98"/>
      <c r="R72" s="98"/>
      <c r="S72" s="98"/>
      <c r="T72" s="98"/>
      <c r="U72" s="98"/>
      <c r="V72" s="98"/>
      <c r="W72" s="98"/>
      <c r="X72" s="98"/>
      <c r="Y72" s="98"/>
      <c r="Z72" s="98"/>
    </row>
    <row r="73" spans="2:26">
      <c r="B73" s="98"/>
      <c r="C73" s="98"/>
      <c r="D73" s="98"/>
      <c r="E73" s="98"/>
      <c r="F73" s="98"/>
      <c r="G73" s="98"/>
      <c r="H73" s="98"/>
      <c r="I73" s="98"/>
      <c r="J73" s="98"/>
      <c r="K73" s="98"/>
      <c r="L73" s="98"/>
      <c r="M73" s="98"/>
      <c r="N73" s="98"/>
      <c r="O73" s="98"/>
      <c r="P73" s="98"/>
      <c r="Q73" s="98"/>
      <c r="R73" s="98"/>
      <c r="S73" s="98"/>
      <c r="T73" s="98"/>
      <c r="U73" s="98"/>
      <c r="V73" s="98"/>
      <c r="W73" s="98"/>
      <c r="X73" s="98"/>
      <c r="Y73" s="98"/>
      <c r="Z73" s="98"/>
    </row>
    <row r="74" spans="2:26">
      <c r="B74" s="98"/>
      <c r="C74" s="98"/>
      <c r="D74" s="98"/>
      <c r="E74" s="98"/>
      <c r="F74" s="98"/>
      <c r="G74" s="98"/>
      <c r="H74" s="98"/>
      <c r="I74" s="98"/>
      <c r="J74" s="98"/>
      <c r="K74" s="98"/>
      <c r="L74" s="98"/>
      <c r="M74" s="98"/>
      <c r="N74" s="98"/>
      <c r="O74" s="98"/>
      <c r="P74" s="98"/>
      <c r="Q74" s="98"/>
      <c r="R74" s="98"/>
      <c r="S74" s="98"/>
      <c r="T74" s="98"/>
      <c r="U74" s="98"/>
      <c r="V74" s="98"/>
      <c r="W74" s="98"/>
      <c r="X74" s="98"/>
      <c r="Y74" s="98"/>
      <c r="Z74" s="98"/>
    </row>
    <row r="75" spans="2:26">
      <c r="B75" s="98"/>
      <c r="C75" s="98"/>
      <c r="D75" s="98"/>
      <c r="E75" s="98"/>
      <c r="F75" s="98"/>
      <c r="G75" s="98"/>
      <c r="H75" s="98"/>
      <c r="I75" s="98"/>
      <c r="J75" s="98"/>
      <c r="K75" s="98"/>
      <c r="L75" s="98"/>
      <c r="M75" s="98"/>
      <c r="N75" s="98"/>
      <c r="O75" s="98"/>
      <c r="P75" s="98"/>
      <c r="Q75" s="98"/>
      <c r="R75" s="98"/>
      <c r="S75" s="98"/>
      <c r="T75" s="98"/>
      <c r="U75" s="98"/>
      <c r="V75" s="98"/>
      <c r="W75" s="98"/>
      <c r="X75" s="98"/>
      <c r="Y75" s="98"/>
      <c r="Z75" s="98"/>
    </row>
    <row r="76" spans="2:26">
      <c r="B76" s="98"/>
      <c r="C76" s="98"/>
      <c r="D76" s="98"/>
      <c r="E76" s="98"/>
      <c r="F76" s="98"/>
      <c r="G76" s="98"/>
      <c r="H76" s="98"/>
      <c r="I76" s="98"/>
      <c r="J76" s="98"/>
      <c r="K76" s="98"/>
      <c r="L76" s="98"/>
      <c r="M76" s="98"/>
      <c r="N76" s="98"/>
      <c r="O76" s="98"/>
      <c r="P76" s="98"/>
      <c r="Q76" s="98"/>
      <c r="R76" s="98"/>
      <c r="S76" s="98"/>
      <c r="T76" s="98"/>
      <c r="U76" s="98"/>
      <c r="V76" s="98"/>
      <c r="W76" s="98"/>
      <c r="X76" s="98"/>
      <c r="Y76" s="98"/>
      <c r="Z76" s="98"/>
    </row>
    <row r="77" spans="2:26">
      <c r="B77" s="98"/>
      <c r="C77" s="98"/>
      <c r="D77" s="98"/>
      <c r="E77" s="98"/>
      <c r="F77" s="98"/>
      <c r="G77" s="98"/>
      <c r="H77" s="98"/>
      <c r="I77" s="98"/>
      <c r="J77" s="98"/>
      <c r="K77" s="98"/>
      <c r="L77" s="98"/>
      <c r="M77" s="98"/>
      <c r="N77" s="98"/>
      <c r="O77" s="98"/>
      <c r="P77" s="98"/>
      <c r="Q77" s="98"/>
      <c r="R77" s="98"/>
      <c r="S77" s="98"/>
      <c r="T77" s="98"/>
      <c r="U77" s="98"/>
      <c r="V77" s="98"/>
      <c r="W77" s="98"/>
      <c r="X77" s="98"/>
      <c r="Y77" s="98"/>
      <c r="Z77" s="98"/>
    </row>
    <row r="78" spans="2:26">
      <c r="B78" s="98"/>
      <c r="C78" s="98"/>
      <c r="D78" s="98"/>
      <c r="E78" s="98"/>
      <c r="F78" s="98"/>
      <c r="G78" s="98"/>
      <c r="H78" s="98"/>
      <c r="I78" s="98"/>
      <c r="J78" s="98"/>
      <c r="K78" s="98"/>
      <c r="L78" s="98"/>
      <c r="M78" s="98"/>
      <c r="N78" s="98"/>
      <c r="O78" s="98"/>
      <c r="P78" s="98"/>
      <c r="Q78" s="98"/>
      <c r="R78" s="98"/>
      <c r="S78" s="98"/>
      <c r="T78" s="98"/>
      <c r="U78" s="98"/>
      <c r="V78" s="98"/>
      <c r="W78" s="98"/>
      <c r="X78" s="98"/>
      <c r="Y78" s="98"/>
      <c r="Z78" s="98"/>
    </row>
    <row r="79" spans="2:26">
      <c r="B79" s="98"/>
      <c r="C79" s="98"/>
      <c r="D79" s="98"/>
      <c r="E79" s="98"/>
      <c r="F79" s="98"/>
      <c r="G79" s="98"/>
      <c r="H79" s="98"/>
      <c r="I79" s="98"/>
      <c r="J79" s="98"/>
      <c r="K79" s="98"/>
      <c r="L79" s="98"/>
      <c r="M79" s="98"/>
      <c r="N79" s="98"/>
      <c r="O79" s="98"/>
      <c r="P79" s="98"/>
      <c r="Q79" s="98"/>
      <c r="R79" s="98"/>
      <c r="S79" s="98"/>
      <c r="T79" s="98"/>
      <c r="U79" s="98"/>
      <c r="V79" s="98"/>
      <c r="W79" s="98"/>
      <c r="X79" s="98"/>
      <c r="Y79" s="98"/>
      <c r="Z79" s="98"/>
    </row>
    <row r="80" spans="2:26">
      <c r="B80" s="98"/>
      <c r="C80" s="98"/>
      <c r="D80" s="98"/>
      <c r="E80" s="98"/>
      <c r="F80" s="98"/>
      <c r="G80" s="98"/>
      <c r="H80" s="98"/>
      <c r="I80" s="98"/>
      <c r="J80" s="98"/>
      <c r="K80" s="98"/>
      <c r="L80" s="98"/>
      <c r="M80" s="98"/>
      <c r="N80" s="98"/>
      <c r="O80" s="98"/>
      <c r="P80" s="98"/>
      <c r="Q80" s="98"/>
      <c r="R80" s="98"/>
      <c r="S80" s="98"/>
      <c r="T80" s="98"/>
      <c r="U80" s="98"/>
      <c r="V80" s="98"/>
      <c r="W80" s="98"/>
      <c r="X80" s="98"/>
      <c r="Y80" s="98"/>
      <c r="Z80" s="98"/>
    </row>
    <row r="81" spans="2:26">
      <c r="B81" s="98"/>
      <c r="C81" s="98"/>
      <c r="D81" s="98"/>
      <c r="E81" s="98"/>
      <c r="F81" s="98"/>
      <c r="G81" s="98"/>
      <c r="H81" s="98"/>
      <c r="I81" s="98"/>
      <c r="J81" s="98"/>
      <c r="K81" s="98"/>
      <c r="L81" s="98"/>
      <c r="M81" s="98"/>
      <c r="N81" s="98"/>
      <c r="O81" s="98"/>
      <c r="P81" s="98"/>
      <c r="Q81" s="98"/>
      <c r="R81" s="98"/>
      <c r="S81" s="98"/>
      <c r="T81" s="98"/>
      <c r="U81" s="98"/>
      <c r="V81" s="98"/>
      <c r="W81" s="98"/>
      <c r="X81" s="98"/>
      <c r="Y81" s="98"/>
      <c r="Z81" s="98"/>
    </row>
    <row r="82" spans="2:26">
      <c r="B82" s="98"/>
      <c r="C82" s="98"/>
      <c r="D82" s="98"/>
      <c r="E82" s="98"/>
      <c r="F82" s="98"/>
      <c r="G82" s="98"/>
      <c r="H82" s="98"/>
      <c r="I82" s="98"/>
      <c r="J82" s="98"/>
      <c r="K82" s="98"/>
      <c r="L82" s="98"/>
      <c r="M82" s="98"/>
      <c r="N82" s="98"/>
      <c r="O82" s="98"/>
      <c r="P82" s="98"/>
      <c r="Q82" s="98"/>
      <c r="R82" s="98"/>
      <c r="S82" s="98"/>
      <c r="T82" s="98"/>
      <c r="U82" s="98"/>
      <c r="V82" s="98"/>
      <c r="W82" s="98"/>
      <c r="X82" s="98"/>
      <c r="Y82" s="98"/>
      <c r="Z82" s="98"/>
    </row>
    <row r="83" spans="2:26">
      <c r="B83" s="98"/>
      <c r="C83" s="98"/>
      <c r="D83" s="98"/>
      <c r="E83" s="98"/>
      <c r="F83" s="98"/>
      <c r="G83" s="98"/>
      <c r="H83" s="98"/>
      <c r="I83" s="98"/>
      <c r="J83" s="98"/>
      <c r="K83" s="98"/>
      <c r="L83" s="98"/>
      <c r="M83" s="98"/>
      <c r="N83" s="98"/>
      <c r="O83" s="98"/>
      <c r="P83" s="98"/>
      <c r="Q83" s="98"/>
      <c r="R83" s="98"/>
      <c r="S83" s="98"/>
      <c r="T83" s="98"/>
      <c r="U83" s="98"/>
      <c r="V83" s="98"/>
      <c r="W83" s="98"/>
      <c r="X83" s="98"/>
      <c r="Y83" s="98"/>
      <c r="Z83" s="98"/>
    </row>
    <row r="84" spans="2:26">
      <c r="B84" s="98"/>
      <c r="C84" s="98"/>
      <c r="D84" s="98"/>
      <c r="E84" s="98"/>
      <c r="F84" s="98"/>
      <c r="G84" s="98"/>
      <c r="H84" s="98"/>
      <c r="I84" s="98"/>
      <c r="J84" s="98"/>
      <c r="K84" s="98"/>
      <c r="L84" s="98"/>
      <c r="M84" s="98"/>
      <c r="N84" s="98"/>
      <c r="O84" s="98"/>
      <c r="P84" s="98"/>
      <c r="Q84" s="98"/>
      <c r="R84" s="98"/>
      <c r="S84" s="98"/>
      <c r="T84" s="98"/>
      <c r="U84" s="98"/>
      <c r="V84" s="98"/>
      <c r="W84" s="98"/>
      <c r="X84" s="98"/>
      <c r="Y84" s="98"/>
      <c r="Z84" s="98"/>
    </row>
    <row r="85" spans="2:26">
      <c r="B85" s="98"/>
      <c r="C85" s="98"/>
      <c r="D85" s="98"/>
      <c r="E85" s="98"/>
      <c r="F85" s="98"/>
      <c r="G85" s="98"/>
      <c r="H85" s="98"/>
      <c r="I85" s="98"/>
      <c r="J85" s="98"/>
      <c r="K85" s="98"/>
      <c r="L85" s="98"/>
      <c r="M85" s="98"/>
      <c r="N85" s="98"/>
      <c r="O85" s="98"/>
      <c r="P85" s="98"/>
      <c r="Q85" s="98"/>
      <c r="R85" s="98"/>
      <c r="S85" s="98"/>
      <c r="T85" s="98"/>
      <c r="U85" s="98"/>
      <c r="V85" s="98"/>
      <c r="W85" s="98"/>
      <c r="X85" s="98"/>
      <c r="Y85" s="98"/>
      <c r="Z85" s="98"/>
    </row>
    <row r="86" spans="2:26">
      <c r="B86" s="98"/>
      <c r="C86" s="98"/>
      <c r="D86" s="98"/>
      <c r="E86" s="98"/>
      <c r="F86" s="98"/>
      <c r="G86" s="98"/>
      <c r="H86" s="98"/>
      <c r="I86" s="98"/>
      <c r="J86" s="98"/>
      <c r="K86" s="98"/>
      <c r="L86" s="98"/>
      <c r="M86" s="98"/>
      <c r="N86" s="98"/>
      <c r="O86" s="98"/>
      <c r="P86" s="98"/>
      <c r="Q86" s="98"/>
      <c r="R86" s="98"/>
      <c r="S86" s="98"/>
      <c r="T86" s="98"/>
      <c r="U86" s="98"/>
      <c r="V86" s="98"/>
      <c r="W86" s="98"/>
      <c r="X86" s="98"/>
      <c r="Y86" s="98"/>
      <c r="Z86" s="98"/>
    </row>
    <row r="87" spans="2:26">
      <c r="B87" s="98"/>
      <c r="C87" s="98"/>
      <c r="D87" s="98"/>
      <c r="E87" s="98"/>
      <c r="F87" s="98"/>
      <c r="G87" s="98"/>
      <c r="H87" s="98"/>
      <c r="I87" s="98"/>
      <c r="J87" s="98"/>
      <c r="K87" s="98"/>
      <c r="L87" s="98"/>
      <c r="M87" s="98"/>
      <c r="N87" s="98"/>
      <c r="O87" s="98"/>
      <c r="P87" s="98"/>
      <c r="Q87" s="98"/>
      <c r="R87" s="98"/>
      <c r="S87" s="98"/>
      <c r="T87" s="98"/>
      <c r="U87" s="98"/>
      <c r="V87" s="98"/>
      <c r="W87" s="98"/>
      <c r="X87" s="98"/>
      <c r="Y87" s="98"/>
      <c r="Z87" s="98"/>
    </row>
    <row r="88" spans="2:26">
      <c r="B88" s="98"/>
      <c r="C88" s="98"/>
      <c r="D88" s="98"/>
      <c r="E88" s="98"/>
      <c r="F88" s="98"/>
      <c r="G88" s="98"/>
      <c r="H88" s="98"/>
      <c r="I88" s="98"/>
      <c r="J88" s="98"/>
      <c r="K88" s="98"/>
      <c r="L88" s="98"/>
      <c r="M88" s="98"/>
      <c r="N88" s="98"/>
      <c r="O88" s="98"/>
      <c r="P88" s="98"/>
      <c r="Q88" s="98"/>
      <c r="R88" s="98"/>
      <c r="S88" s="98"/>
      <c r="T88" s="98"/>
      <c r="U88" s="98"/>
      <c r="V88" s="98"/>
      <c r="W88" s="98"/>
      <c r="X88" s="98"/>
      <c r="Y88" s="98"/>
      <c r="Z88" s="98"/>
    </row>
    <row r="89" spans="2:26">
      <c r="B89" s="98"/>
      <c r="C89" s="98"/>
      <c r="D89" s="98"/>
      <c r="E89" s="98"/>
      <c r="F89" s="98"/>
      <c r="G89" s="98"/>
      <c r="H89" s="98"/>
      <c r="I89" s="98"/>
      <c r="J89" s="98"/>
      <c r="K89" s="98"/>
      <c r="L89" s="98"/>
      <c r="M89" s="98"/>
      <c r="N89" s="98"/>
      <c r="O89" s="98"/>
      <c r="P89" s="98"/>
      <c r="Q89" s="98"/>
      <c r="R89" s="98"/>
      <c r="S89" s="98"/>
      <c r="T89" s="98"/>
      <c r="U89" s="98"/>
      <c r="V89" s="98"/>
      <c r="W89" s="98"/>
      <c r="X89" s="98"/>
      <c r="Y89" s="98"/>
      <c r="Z89" s="98"/>
    </row>
    <row r="90" spans="2:26">
      <c r="B90" s="98"/>
      <c r="C90" s="98"/>
      <c r="D90" s="98"/>
      <c r="E90" s="98"/>
      <c r="F90" s="98"/>
      <c r="G90" s="98"/>
      <c r="H90" s="98"/>
      <c r="I90" s="98"/>
      <c r="J90" s="98"/>
      <c r="K90" s="98"/>
      <c r="L90" s="98"/>
      <c r="M90" s="98"/>
      <c r="N90" s="98"/>
      <c r="O90" s="98"/>
      <c r="P90" s="98"/>
      <c r="Q90" s="98"/>
      <c r="R90" s="98"/>
      <c r="S90" s="98"/>
      <c r="T90" s="98"/>
      <c r="U90" s="98"/>
      <c r="V90" s="98"/>
      <c r="W90" s="98"/>
      <c r="X90" s="98"/>
      <c r="Y90" s="98"/>
      <c r="Z90" s="98"/>
    </row>
    <row r="91" spans="2:26">
      <c r="B91" s="98"/>
      <c r="C91" s="98"/>
      <c r="D91" s="98"/>
      <c r="E91" s="98"/>
      <c r="F91" s="98"/>
      <c r="G91" s="98"/>
      <c r="H91" s="98"/>
      <c r="I91" s="98"/>
      <c r="J91" s="98"/>
      <c r="K91" s="98"/>
      <c r="L91" s="98"/>
      <c r="M91" s="98"/>
      <c r="N91" s="98"/>
      <c r="O91" s="98"/>
      <c r="P91" s="98"/>
      <c r="Q91" s="98"/>
      <c r="R91" s="98"/>
      <c r="S91" s="98"/>
      <c r="T91" s="98"/>
      <c r="U91" s="98"/>
      <c r="V91" s="98"/>
      <c r="W91" s="98"/>
      <c r="X91" s="98"/>
      <c r="Y91" s="98"/>
      <c r="Z91" s="98"/>
    </row>
    <row r="92" spans="2:26">
      <c r="B92" s="98"/>
      <c r="C92" s="98"/>
      <c r="D92" s="98"/>
      <c r="E92" s="98"/>
      <c r="F92" s="98"/>
      <c r="G92" s="98"/>
      <c r="H92" s="98"/>
      <c r="I92" s="98"/>
      <c r="J92" s="98"/>
      <c r="K92" s="98"/>
      <c r="L92" s="98"/>
      <c r="M92" s="98"/>
      <c r="N92" s="98"/>
      <c r="O92" s="98"/>
      <c r="P92" s="98"/>
      <c r="Q92" s="98"/>
      <c r="R92" s="98"/>
      <c r="S92" s="98"/>
      <c r="T92" s="98"/>
      <c r="U92" s="98"/>
      <c r="V92" s="98"/>
      <c r="W92" s="98"/>
      <c r="X92" s="98"/>
      <c r="Y92" s="98"/>
      <c r="Z92" s="98"/>
    </row>
    <row r="93" spans="2:26">
      <c r="B93" s="98"/>
      <c r="C93" s="98"/>
      <c r="D93" s="98"/>
      <c r="E93" s="98"/>
      <c r="F93" s="98"/>
      <c r="G93" s="98"/>
      <c r="H93" s="98"/>
      <c r="I93" s="98"/>
      <c r="J93" s="98"/>
      <c r="K93" s="98"/>
      <c r="L93" s="98"/>
      <c r="M93" s="98"/>
      <c r="N93" s="98"/>
      <c r="O93" s="98"/>
      <c r="P93" s="98"/>
      <c r="Q93" s="98"/>
      <c r="R93" s="98"/>
      <c r="S93" s="98"/>
      <c r="T93" s="98"/>
      <c r="U93" s="98"/>
      <c r="V93" s="98"/>
      <c r="W93" s="98"/>
      <c r="X93" s="98"/>
      <c r="Y93" s="98"/>
      <c r="Z93" s="98"/>
    </row>
    <row r="94" spans="2:26">
      <c r="B94" s="98"/>
      <c r="C94" s="98"/>
      <c r="D94" s="98"/>
      <c r="E94" s="98"/>
      <c r="F94" s="98"/>
      <c r="G94" s="98"/>
      <c r="H94" s="98"/>
      <c r="I94" s="98"/>
      <c r="J94" s="98"/>
      <c r="K94" s="98"/>
      <c r="L94" s="98"/>
      <c r="M94" s="98"/>
      <c r="N94" s="98"/>
      <c r="O94" s="98"/>
      <c r="P94" s="98"/>
      <c r="Q94" s="98"/>
      <c r="R94" s="98"/>
      <c r="S94" s="98"/>
      <c r="T94" s="98"/>
      <c r="U94" s="98"/>
      <c r="V94" s="98"/>
      <c r="W94" s="98"/>
      <c r="X94" s="98"/>
      <c r="Y94" s="98"/>
      <c r="Z94" s="98"/>
    </row>
    <row r="95" spans="2:26">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row r="96" spans="2:26">
      <c r="B96" s="98"/>
      <c r="C96" s="98"/>
      <c r="D96" s="98"/>
      <c r="E96" s="98"/>
      <c r="F96" s="98"/>
      <c r="G96" s="98"/>
      <c r="H96" s="98"/>
      <c r="I96" s="98"/>
      <c r="J96" s="98"/>
      <c r="K96" s="98"/>
      <c r="L96" s="98"/>
      <c r="M96" s="98"/>
      <c r="N96" s="98"/>
      <c r="O96" s="98"/>
      <c r="P96" s="98"/>
      <c r="Q96" s="98"/>
      <c r="R96" s="98"/>
      <c r="S96" s="98"/>
      <c r="T96" s="98"/>
      <c r="U96" s="98"/>
      <c r="V96" s="98"/>
      <c r="W96" s="98"/>
      <c r="X96" s="98"/>
      <c r="Y96" s="98"/>
      <c r="Z96" s="98"/>
    </row>
    <row r="97" spans="2:26">
      <c r="B97" s="98"/>
      <c r="C97" s="98"/>
      <c r="D97" s="98"/>
      <c r="E97" s="98"/>
      <c r="F97" s="98"/>
      <c r="G97" s="98"/>
      <c r="H97" s="98"/>
      <c r="I97" s="98"/>
      <c r="J97" s="98"/>
      <c r="K97" s="98"/>
      <c r="L97" s="98"/>
      <c r="M97" s="98"/>
      <c r="N97" s="98"/>
      <c r="O97" s="98"/>
      <c r="P97" s="98"/>
      <c r="Q97" s="98"/>
      <c r="R97" s="98"/>
      <c r="S97" s="98"/>
      <c r="T97" s="98"/>
      <c r="U97" s="98"/>
      <c r="V97" s="98"/>
      <c r="W97" s="98"/>
      <c r="X97" s="98"/>
      <c r="Y97" s="98"/>
      <c r="Z97" s="98"/>
    </row>
    <row r="98" spans="2:26">
      <c r="B98" s="98"/>
      <c r="C98" s="98"/>
      <c r="D98" s="98"/>
      <c r="E98" s="98"/>
      <c r="F98" s="98"/>
      <c r="G98" s="98"/>
      <c r="H98" s="98"/>
      <c r="I98" s="98"/>
      <c r="J98" s="98"/>
      <c r="K98" s="98"/>
      <c r="L98" s="98"/>
      <c r="M98" s="98"/>
      <c r="N98" s="98"/>
      <c r="O98" s="98"/>
      <c r="P98" s="98"/>
      <c r="Q98" s="98"/>
      <c r="R98" s="98"/>
      <c r="S98" s="98"/>
      <c r="T98" s="98"/>
      <c r="U98" s="98"/>
      <c r="V98" s="98"/>
      <c r="W98" s="98"/>
      <c r="X98" s="98"/>
      <c r="Y98" s="98"/>
      <c r="Z98" s="98"/>
    </row>
    <row r="99" spans="2:26">
      <c r="B99" s="98"/>
      <c r="C99" s="98"/>
      <c r="D99" s="98"/>
      <c r="E99" s="98"/>
      <c r="F99" s="98"/>
      <c r="G99" s="98"/>
      <c r="H99" s="98"/>
      <c r="I99" s="98"/>
      <c r="J99" s="98"/>
      <c r="K99" s="98"/>
      <c r="L99" s="98"/>
      <c r="M99" s="98"/>
      <c r="N99" s="98"/>
      <c r="O99" s="98"/>
      <c r="P99" s="98"/>
      <c r="Q99" s="98"/>
      <c r="R99" s="98"/>
      <c r="S99" s="98"/>
      <c r="T99" s="98"/>
      <c r="U99" s="98"/>
      <c r="V99" s="98"/>
      <c r="W99" s="98"/>
      <c r="X99" s="98"/>
      <c r="Y99" s="98"/>
      <c r="Z99" s="98"/>
    </row>
    <row r="100" spans="2:26">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row>
    <row r="101" spans="2:26">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row>
    <row r="102" spans="2:26">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row>
    <row r="103" spans="2:26">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row>
    <row r="104" spans="2:26">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row>
    <row r="105" spans="2:26">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row>
    <row r="106" spans="2:26">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row>
    <row r="107" spans="2:26">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row>
    <row r="108" spans="2:26">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row>
    <row r="109" spans="2:26">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row>
    <row r="110" spans="2:26">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row>
    <row r="111" spans="2:26">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row>
    <row r="112" spans="2:26">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row>
    <row r="113" spans="2:26">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row>
    <row r="114" spans="2:26">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row>
    <row r="115" spans="2:26">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row>
    <row r="116" spans="2:26">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row>
    <row r="117" spans="2:26">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row>
    <row r="118" spans="2:26">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row>
    <row r="119" spans="2:26">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row>
    <row r="120" spans="2:26">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row>
    <row r="121" spans="2:26">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row>
    <row r="122" spans="2:26">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row>
    <row r="123" spans="2:26">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row>
    <row r="124" spans="2:26">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row>
    <row r="125" spans="2:26">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row>
    <row r="126" spans="2:26">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row>
    <row r="127" spans="2:26">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row>
    <row r="128" spans="2:26">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row>
    <row r="129" spans="2:26">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row>
    <row r="130" spans="2:26">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row>
    <row r="131" spans="2:26">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row>
    <row r="132" spans="2:26">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row>
    <row r="133" spans="2:26">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row>
    <row r="134" spans="2:26">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row>
    <row r="135" spans="2:26">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row>
    <row r="136" spans="2:26">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row>
    <row r="137" spans="2:26">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row>
    <row r="138" spans="2:26">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row>
    <row r="139" spans="2:26">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row>
    <row r="140" spans="2:26">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row>
    <row r="141" spans="2:26">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row>
    <row r="142" spans="2:26">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row>
    <row r="143" spans="2:26">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row>
    <row r="144" spans="2:26">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row>
    <row r="145" spans="2:26">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row>
    <row r="146" spans="2:26">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row>
    <row r="147" spans="2:26">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row>
    <row r="148" spans="2:26">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row>
    <row r="149" spans="2:26">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row>
    <row r="150" spans="2:26">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row>
    <row r="151" spans="2:26">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row>
    <row r="152" spans="2:26">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row>
    <row r="153" spans="2:26">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row>
    <row r="154" spans="2:26">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row>
    <row r="155" spans="2:26">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row>
    <row r="156" spans="2:26">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row>
    <row r="157" spans="2:26">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row>
    <row r="158" spans="2:26">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row>
    <row r="159" spans="2:26">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row>
    <row r="160" spans="2:26">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row>
    <row r="161" spans="2:26">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row>
    <row r="162" spans="2:26">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row>
    <row r="163" spans="2:26">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row>
    <row r="164" spans="2:26">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row>
    <row r="165" spans="2:26">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row>
    <row r="166" spans="2:26">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row>
    <row r="167" spans="2:26">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row>
    <row r="168" spans="2:26">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row>
    <row r="169" spans="2:26">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row>
    <row r="170" spans="2:26">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row>
    <row r="171" spans="2:26">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row>
    <row r="172" spans="2:26">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row>
    <row r="173" spans="2:26">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row>
    <row r="174" spans="2:26">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row>
    <row r="175" spans="2:26">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row>
    <row r="176" spans="2:26">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row>
    <row r="177" spans="2:26">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row>
    <row r="178" spans="2:26">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row>
    <row r="179" spans="2:26">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row>
    <row r="180" spans="2:26">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row>
    <row r="181" spans="2:26">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row>
    <row r="182" spans="2:26">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row>
    <row r="183" spans="2:26">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row>
    <row r="184" spans="2:26">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row>
    <row r="185" spans="2:26">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row>
    <row r="186" spans="2:26">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row>
    <row r="187" spans="2:26">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row>
    <row r="188" spans="2:26">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row>
    <row r="189" spans="2:26">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row>
    <row r="190" spans="2:26">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row>
    <row r="191" spans="2:26">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row>
    <row r="192" spans="2:26">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row>
    <row r="193" spans="2:26">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row>
    <row r="194" spans="2:26">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row>
    <row r="195" spans="2:26">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row>
    <row r="196" spans="2:26">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row>
    <row r="197" spans="2:26">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row>
    <row r="198" spans="2:26">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row>
    <row r="199" spans="2:26">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row>
    <row r="200" spans="2:26">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row>
    <row r="201" spans="2:26">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row>
    <row r="202" spans="2:26">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row>
    <row r="203" spans="2:26">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row>
    <row r="204" spans="2:26">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row>
    <row r="205" spans="2:26">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row>
    <row r="206" spans="2:26">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row>
    <row r="207" spans="2:26">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row>
    <row r="208" spans="2:26">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row>
    <row r="209" spans="2:26">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row>
    <row r="210" spans="2:26">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row>
    <row r="211" spans="2:26">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row>
    <row r="212" spans="2:26">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row>
    <row r="213" spans="2:26">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row>
    <row r="214" spans="2:26">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row>
    <row r="215" spans="2:26">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row>
    <row r="216" spans="2:26">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row>
    <row r="217" spans="2:26">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row>
    <row r="218" spans="2:26">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row>
    <row r="219" spans="2:26">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row>
    <row r="220" spans="2:26">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row>
    <row r="221" spans="2:26">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row>
    <row r="222" spans="2:26">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row>
    <row r="223" spans="2:26">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row>
    <row r="224" spans="2:26">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row>
    <row r="225" spans="2:26">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row>
    <row r="226" spans="2:26">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row>
    <row r="227" spans="2:26">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row>
    <row r="228" spans="2:26">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row>
    <row r="229" spans="2:26">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row>
    <row r="230" spans="2:26">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row>
    <row r="231" spans="2:26">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row>
    <row r="232" spans="2:26">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row>
    <row r="233" spans="2:26">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row>
    <row r="234" spans="2:26">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row>
    <row r="235" spans="2:26">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row>
    <row r="236" spans="2:26">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row>
    <row r="237" spans="2:26">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row>
    <row r="238" spans="2:26">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row>
    <row r="239" spans="2:26">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row>
    <row r="240" spans="2:26">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row>
    <row r="241" spans="2:26">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row>
    <row r="242" spans="2:26">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row>
    <row r="243" spans="2:26">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row>
    <row r="244" spans="2:26">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row>
    <row r="245" spans="2:26">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row>
    <row r="246" spans="2:26">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row>
    <row r="247" spans="2:26">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row>
    <row r="248" spans="2:26">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row>
    <row r="249" spans="2:26">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row>
    <row r="250" spans="2:26">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row>
    <row r="251" spans="2:26">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row>
    <row r="252" spans="2:26">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row>
    <row r="253" spans="2:26">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row>
    <row r="254" spans="2:26">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row>
    <row r="255" spans="2:26">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row>
    <row r="256" spans="2:26">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row>
    <row r="257" spans="2:26">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row>
    <row r="258" spans="2:26">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row>
    <row r="259" spans="2:26">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row>
    <row r="260" spans="2:26">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row>
    <row r="261" spans="2:26">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row>
    <row r="262" spans="2:26">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row>
    <row r="263" spans="2:26">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row>
    <row r="264" spans="2:26">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row>
    <row r="265" spans="2:26">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row>
    <row r="266" spans="2:26">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row>
    <row r="267" spans="2:26">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row>
    <row r="268" spans="2:26">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row>
    <row r="269" spans="2:26">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row>
    <row r="270" spans="2:26">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row>
    <row r="271" spans="2:26">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row>
    <row r="272" spans="2:26">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row>
    <row r="273" spans="2:26">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row>
    <row r="274" spans="2:26">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row>
    <row r="275" spans="2:26">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row>
    <row r="276" spans="2:26">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row>
    <row r="277" spans="2:26">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row>
    <row r="278" spans="2:26">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row>
    <row r="279" spans="2:26">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row>
    <row r="280" spans="2:26">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row>
    <row r="281" spans="2:26">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row>
    <row r="282" spans="2:26">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row>
    <row r="283" spans="2:26">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row>
    <row r="284" spans="2:26">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row>
    <row r="285" spans="2:26">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row>
    <row r="286" spans="2:26">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row>
    <row r="287" spans="2:26">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row>
    <row r="288" spans="2:26">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row>
    <row r="289" spans="2:26">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row>
    <row r="290" spans="2:26">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row>
    <row r="291" spans="2:26">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row>
    <row r="292" spans="2:26">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row>
    <row r="293" spans="2:26">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row>
    <row r="294" spans="2:26">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row>
    <row r="295" spans="2:26">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row>
    <row r="296" spans="2:26">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row>
    <row r="297" spans="2:26">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row>
    <row r="298" spans="2:26">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row>
    <row r="299" spans="2:26">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row>
    <row r="300" spans="2:26">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row>
    <row r="301" spans="2:26">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row>
    <row r="302" spans="2:26">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row>
    <row r="303" spans="2:26">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row>
    <row r="304" spans="2:26">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row>
    <row r="305" spans="2:26">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row>
    <row r="306" spans="2:26">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row>
    <row r="307" spans="2:26">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row>
    <row r="308" spans="2:26">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row>
    <row r="309" spans="2:26">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row>
    <row r="310" spans="2:26">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row>
    <row r="311" spans="2:26">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row>
    <row r="312" spans="2:26">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row>
    <row r="313" spans="2:26">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row>
    <row r="314" spans="2:26">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row>
    <row r="315" spans="2:26">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row>
    <row r="316" spans="2:26">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row>
    <row r="317" spans="2:26">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row>
    <row r="318" spans="2:26">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row>
    <row r="319" spans="2:26">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row>
    <row r="320" spans="2:26">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row>
    <row r="321" spans="2:26">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row>
    <row r="322" spans="2:26">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row>
    <row r="323" spans="2:26">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row>
    <row r="324" spans="2:26">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row>
    <row r="325" spans="2:26">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row>
    <row r="326" spans="2:26">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row>
    <row r="327" spans="2:26">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row>
    <row r="328" spans="2:26">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row>
    <row r="329" spans="2:26">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row>
    <row r="330" spans="2:26">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row>
    <row r="331" spans="2:26">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row>
    <row r="332" spans="2:26">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row>
    <row r="333" spans="2:26">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row>
    <row r="334" spans="2:26">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row>
    <row r="335" spans="2:26">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row>
    <row r="336" spans="2:26">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row>
    <row r="337" spans="2:26">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row>
    <row r="338" spans="2:26">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row>
    <row r="339" spans="2:26">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row>
    <row r="340" spans="2:26">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row>
    <row r="341" spans="2:26">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row>
    <row r="342" spans="2:26">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row>
    <row r="343" spans="2:26">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row>
    <row r="344" spans="2:26">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row>
    <row r="345" spans="2:26">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row>
    <row r="346" spans="2:26">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row>
    <row r="347" spans="2:26">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row>
    <row r="348" spans="2:26">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row>
    <row r="349" spans="2:26">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row>
    <row r="350" spans="2:26">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row>
    <row r="351" spans="2:26">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row>
    <row r="352" spans="2:26">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row>
    <row r="353" spans="2:26">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row>
    <row r="354" spans="2:26">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row>
    <row r="355" spans="2:26">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row>
    <row r="356" spans="2:26">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row>
    <row r="357" spans="2:26">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row>
    <row r="358" spans="2:26">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row>
    <row r="359" spans="2:26">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row>
    <row r="360" spans="2:26">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row>
    <row r="361" spans="2:26">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row>
    <row r="362" spans="2:26">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row>
    <row r="363" spans="2:26">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row>
    <row r="364" spans="2:26">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row>
    <row r="365" spans="2:26">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row>
    <row r="366" spans="2:26">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row>
    <row r="367" spans="2:26">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row>
    <row r="368" spans="2:26">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row>
    <row r="369" spans="2:26">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row>
    <row r="370" spans="2:26">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row>
    <row r="371" spans="2:26">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row>
    <row r="372" spans="2:26">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row>
    <row r="373" spans="2:26">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row>
    <row r="374" spans="2:26">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row>
    <row r="375" spans="2:26">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row>
    <row r="376" spans="2:26">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row>
    <row r="377" spans="2:26">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row>
    <row r="378" spans="2:26">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row>
    <row r="379" spans="2:26">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row>
    <row r="380" spans="2:26">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row>
    <row r="381" spans="2:26">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row>
    <row r="382" spans="2:26">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row>
    <row r="383" spans="2:26">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row>
    <row r="384" spans="2:26">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row>
    <row r="385" spans="2:26">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row>
    <row r="386" spans="2:26">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row>
    <row r="387" spans="2:26">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row>
    <row r="388" spans="2:26">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row>
    <row r="389" spans="2:26">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row>
    <row r="390" spans="2:26">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row>
    <row r="391" spans="2:26">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row>
    <row r="392" spans="2:26">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row>
    <row r="393" spans="2:26">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row>
    <row r="394" spans="2:26">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row>
    <row r="395" spans="2:26">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row>
    <row r="396" spans="2:26">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row>
    <row r="397" spans="2:26">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row>
    <row r="398" spans="2:26">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row>
    <row r="399" spans="2:26">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row>
    <row r="400" spans="2:26">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row>
    <row r="401" spans="2:26">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row>
    <row r="402" spans="2:26">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row>
    <row r="403" spans="2:26">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row>
    <row r="404" spans="2:26">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row>
    <row r="405" spans="2:26">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row>
    <row r="406" spans="2:26">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row>
    <row r="407" spans="2:26">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row>
    <row r="408" spans="2:26">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row>
    <row r="409" spans="2:26">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row>
    <row r="410" spans="2:26">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row>
    <row r="411" spans="2:26">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row>
    <row r="412" spans="2:26">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row>
    <row r="413" spans="2:26">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row>
    <row r="414" spans="2:26">
      <c r="B414" s="98"/>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row>
    <row r="415" spans="2:26">
      <c r="B415" s="98"/>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row>
    <row r="416" spans="2:26">
      <c r="B416" s="98"/>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row>
    <row r="417" spans="2:26">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row>
    <row r="418" spans="2:26">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row>
    <row r="419" spans="2:26">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row>
    <row r="420" spans="2:26">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row>
    <row r="421" spans="2:26">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row>
    <row r="422" spans="2:26">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row>
    <row r="423" spans="2:26">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row>
    <row r="424" spans="2:26">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row>
    <row r="425" spans="2:26">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row>
    <row r="426" spans="2:26">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row>
    <row r="427" spans="2:26">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row>
    <row r="428" spans="2:26">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row>
    <row r="429" spans="2:26">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row>
    <row r="430" spans="2:26">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row>
    <row r="431" spans="2:26">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row>
    <row r="432" spans="2:26">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row>
    <row r="433" spans="2:26">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row>
    <row r="434" spans="2:26">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row>
    <row r="435" spans="2:26">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row>
    <row r="436" spans="2:26">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row>
    <row r="437" spans="2:26">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row>
    <row r="438" spans="2:26">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row>
    <row r="439" spans="2:26">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row>
    <row r="440" spans="2:26">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row>
    <row r="441" spans="2:26">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row>
    <row r="442" spans="2:26">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row>
    <row r="443" spans="2:26">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row>
    <row r="444" spans="2:26">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row>
    <row r="445" spans="2:26">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row>
    <row r="446" spans="2:26">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row>
    <row r="447" spans="2:26">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row>
    <row r="448" spans="2:26">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row>
    <row r="449" spans="2:26">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row>
    <row r="450" spans="2:26">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row>
    <row r="451" spans="2:26">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row>
    <row r="452" spans="2:26">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row>
    <row r="453" spans="2:26">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row>
    <row r="454" spans="2:26">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row>
    <row r="455" spans="2:26">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row>
    <row r="456" spans="2:26">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row>
    <row r="457" spans="2:26">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row>
    <row r="458" spans="2:26">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row>
    <row r="459" spans="2:26">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row>
    <row r="460" spans="2:26">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row>
    <row r="461" spans="2:26">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row>
    <row r="462" spans="2:26">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row>
    <row r="463" spans="2:26">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row>
    <row r="464" spans="2:26">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row>
    <row r="465" spans="2:26">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row>
    <row r="466" spans="2:26">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row>
    <row r="467" spans="2:26">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row>
    <row r="468" spans="2:26">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row>
    <row r="469" spans="2:26">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row>
    <row r="470" spans="2:26">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row>
    <row r="471" spans="2:26">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row>
    <row r="472" spans="2:26">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row>
    <row r="473" spans="2:26">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row>
    <row r="474" spans="2:26">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row>
    <row r="475" spans="2:26">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row>
    <row r="476" spans="2:26">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row>
    <row r="477" spans="2:26">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row>
    <row r="478" spans="2:26">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row>
    <row r="479" spans="2:26">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row>
    <row r="480" spans="2:26">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row>
    <row r="481" spans="2:26">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row>
    <row r="482" spans="2:26">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row>
    <row r="483" spans="2:26">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row>
    <row r="484" spans="2:26">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row>
    <row r="485" spans="2:26">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row>
    <row r="486" spans="2:26">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row>
    <row r="487" spans="2:26">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row>
    <row r="488" spans="2:26">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row>
    <row r="489" spans="2:26">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row>
    <row r="490" spans="2:26">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row>
    <row r="491" spans="2:26">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row>
    <row r="492" spans="2:26">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row>
    <row r="493" spans="2:26">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row>
    <row r="494" spans="2:26">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row>
    <row r="495" spans="2:26">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row>
    <row r="496" spans="2:26">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row>
    <row r="497" spans="2:26">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row>
    <row r="498" spans="2:26">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row>
    <row r="499" spans="2:26">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row>
    <row r="500" spans="2:26">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row>
    <row r="501" spans="2:26">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row>
    <row r="502" spans="2:26">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row>
    <row r="503" spans="2:26">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row>
    <row r="504" spans="2:26">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row>
    <row r="505" spans="2:26">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row>
    <row r="506" spans="2:26">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row>
    <row r="507" spans="2:26">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row>
    <row r="508" spans="2:26">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row>
    <row r="509" spans="2:26">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row>
    <row r="510" spans="2:26">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row>
    <row r="511" spans="2:26">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row>
    <row r="512" spans="2:26">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row>
    <row r="513" spans="2:26">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row>
    <row r="514" spans="2:26">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row>
    <row r="515" spans="2:26">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row>
    <row r="516" spans="2:26">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row>
    <row r="517" spans="2:26">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row>
    <row r="518" spans="2:26">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row>
    <row r="519" spans="2:26">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row>
    <row r="520" spans="2:26">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row>
    <row r="521" spans="2:26">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row>
    <row r="522" spans="2:26">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row>
    <row r="523" spans="2:26">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row>
    <row r="524" spans="2:26">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row>
    <row r="525" spans="2:26">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row>
    <row r="526" spans="2:26">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row>
    <row r="527" spans="2:26">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row>
    <row r="528" spans="2:26">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row>
    <row r="529" spans="2:26">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row>
    <row r="530" spans="2:26">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row>
    <row r="531" spans="2:26">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row>
    <row r="532" spans="2:26">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row>
    <row r="533" spans="2:26">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row>
    <row r="534" spans="2:26">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row>
    <row r="535" spans="2:26">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row>
    <row r="536" spans="2:26">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row>
    <row r="537" spans="2:26">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row>
    <row r="538" spans="2:26">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row>
    <row r="539" spans="2:26">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row>
    <row r="540" spans="2:26">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row>
    <row r="541" spans="2:26">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row>
    <row r="542" spans="2:26">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row>
    <row r="543" spans="2:26">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row>
    <row r="544" spans="2:26">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row>
    <row r="545" spans="2:26">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row>
    <row r="546" spans="2:26">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row>
    <row r="547" spans="2:26">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row>
    <row r="548" spans="2:26">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row>
    <row r="549" spans="2:26">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row>
    <row r="550" spans="2:26">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row>
    <row r="551" spans="2:26">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row>
    <row r="552" spans="2:26">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row>
    <row r="553" spans="2:26">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row>
    <row r="554" spans="2:26">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row>
    <row r="555" spans="2:26">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row>
    <row r="556" spans="2:26">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row>
    <row r="557" spans="2:26">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row>
    <row r="558" spans="2:26">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row>
    <row r="559" spans="2:26">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row>
    <row r="560" spans="2:26">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row>
    <row r="561" spans="2:26">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row>
    <row r="562" spans="2:26">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row>
    <row r="563" spans="2:26">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row>
    <row r="564" spans="2:26">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row>
    <row r="565" spans="2:26">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row>
    <row r="566" spans="2:26">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row>
    <row r="567" spans="2:26">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row>
    <row r="568" spans="2:26">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row>
    <row r="569" spans="2:26">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row>
    <row r="570" spans="2:26">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row>
    <row r="571" spans="2:26">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row>
    <row r="572" spans="2:26">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row>
    <row r="573" spans="2:26">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row>
    <row r="574" spans="2:26">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row>
    <row r="575" spans="2:26">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row>
    <row r="576" spans="2:26">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row>
    <row r="577" spans="2:26">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row>
    <row r="578" spans="2:26">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row>
    <row r="579" spans="2:26">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row>
    <row r="580" spans="2:26">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row>
    <row r="581" spans="2:26">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row>
    <row r="582" spans="2:26">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row>
    <row r="583" spans="2:26">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row>
    <row r="584" spans="2:26">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row>
  </sheetData>
  <sheetProtection algorithmName="SHA-512" hashValue="SH+vzbGb6oFHw+pnnOeJlSzjYOu1Ef5xAfsTK6OG5MBUgja80Q/2O0u9Ij9/xhBUMsKbI1OF+1KMu23SoHZ1WQ==" saltValue="SE9c4ALPzNT9pNmPfAIWUA==" spinCount="100000" sheet="1" objects="1" scenarios="1" selectLockedCells="1"/>
  <mergeCells count="18">
    <mergeCell ref="B30:C30"/>
    <mergeCell ref="D28:H28"/>
    <mergeCell ref="D29:H29"/>
    <mergeCell ref="D30:H30"/>
    <mergeCell ref="B37:Y37"/>
    <mergeCell ref="F33:O33"/>
    <mergeCell ref="P33:Y33"/>
    <mergeCell ref="P34:T34"/>
    <mergeCell ref="U34:Y34"/>
    <mergeCell ref="B34:D34"/>
    <mergeCell ref="F34:J34"/>
    <mergeCell ref="K34:O34"/>
    <mergeCell ref="B3:M4"/>
    <mergeCell ref="B27:H27"/>
    <mergeCell ref="B28:C28"/>
    <mergeCell ref="B29:C29"/>
    <mergeCell ref="A25:F25"/>
    <mergeCell ref="G25:H25"/>
  </mergeCells>
  <pageMargins left="0.45" right="0.45" top="0.75" bottom="0.75" header="0.3" footer="0.3"/>
  <pageSetup paperSize="5" scale="63" fitToHeight="0" orientation="landscape"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985D57C9-E407-4D77-86F5-AF6FFDD49A70}">
          <x14:formula1>
            <xm:f>Configuration!$A$3:$A$5</xm:f>
          </x14:formula1>
          <xm:sqref>E36</xm:sqref>
        </x14:dataValidation>
        <x14:dataValidation type="list" allowBlank="1" showInputMessage="1" showErrorMessage="1" xr:uid="{BE567562-CA73-423D-9D5C-86714278C19B}">
          <x14:formula1>
            <xm:f>'List CT-503 Grant #'!$A$1:$A$38</xm:f>
          </x14:formula1>
          <xm:sqref>D28:H28</xm:sqref>
        </x14:dataValidation>
        <x14:dataValidation type="list" allowBlank="1" showInputMessage="1" showErrorMessage="1" xr:uid="{7A0583DC-C81F-488E-B231-CF03498833DA}">
          <x14:formula1>
            <xm:f>'List CT-503 Grantee Names'!$A$2:$A$23</xm:f>
          </x14:formula1>
          <xm:sqref>D29:H29</xm:sqref>
        </x14:dataValidation>
        <x14:dataValidation type="list" allowBlank="1" showInputMessage="1" showErrorMessage="1" xr:uid="{40A779FE-1C9B-4840-A865-2D1936D7698E}">
          <x14:formula1>
            <xm:f>'List CT-503 Project Names'!$A$2:$A$43</xm:f>
          </x14:formula1>
          <xm:sqref>D30:H30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
  <sheetViews>
    <sheetView showGridLines="0" zoomScaleNormal="100" zoomScaleSheetLayoutView="100" workbookViewId="0">
      <selection activeCell="O23" sqref="O23"/>
    </sheetView>
  </sheetViews>
  <sheetFormatPr defaultColWidth="8.85546875" defaultRowHeight="15"/>
  <cols>
    <col min="13" max="13" width="13.42578125" customWidth="1"/>
  </cols>
  <sheetData>
    <row r="1" spans="1:1" ht="15.75">
      <c r="A1" s="77" t="s">
        <v>262</v>
      </c>
    </row>
  </sheetData>
  <sheetProtection algorithmName="SHA-512" hashValue="5MBQma/OPvwrSVlWs6X30sR/H0QmN5Qoz6sb/kSAffPDLw1Wmkha9OJBRoD6woHyIlRxmPaT+xIBY72D9hzxrw==" saltValue="VAQ/nYX4MKahwQpqA6/tYg==" spinCount="100000" sheet="1" objects="1" scenarios="1" selectLockedCells="1" selectUnlockedCells="1"/>
  <pageMargins left="0.7" right="0.45" top="0.5" bottom="0.75" header="0.3" footer="0.3"/>
  <pageSetup orientation="landscape" verticalDpi="0" r:id="rId1"/>
  <headerFooter>
    <oddFooter>&amp;C&amp;10Page &amp;P of &amp;N&amp;R&amp;10&amp;A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4BF99-E578-43B2-9CAB-C24E961F166C}">
  <dimension ref="A1:D31"/>
  <sheetViews>
    <sheetView showGridLines="0" workbookViewId="0">
      <selection activeCell="D5" sqref="D5"/>
    </sheetView>
  </sheetViews>
  <sheetFormatPr defaultRowHeight="15"/>
  <cols>
    <col min="1" max="1" width="59.140625" customWidth="1"/>
    <col min="2" max="4" width="11.85546875" customWidth="1"/>
  </cols>
  <sheetData>
    <row r="1" spans="1:4">
      <c r="A1" s="2" t="s">
        <v>395</v>
      </c>
    </row>
    <row r="2" spans="1:4" ht="45">
      <c r="A2" s="140"/>
      <c r="B2" s="144" t="s">
        <v>191</v>
      </c>
      <c r="C2" s="144" t="s">
        <v>192</v>
      </c>
      <c r="D2" s="144" t="s">
        <v>196</v>
      </c>
    </row>
    <row r="3" spans="1:4" ht="15.75">
      <c r="A3" s="143" t="s">
        <v>396</v>
      </c>
      <c r="B3" s="138">
        <v>1</v>
      </c>
      <c r="C3" s="139">
        <v>0.6</v>
      </c>
      <c r="D3" s="139">
        <v>0.1</v>
      </c>
    </row>
    <row r="4" spans="1:4" ht="15" customHeight="1">
      <c r="A4" s="136" t="s">
        <v>314</v>
      </c>
      <c r="B4" s="141"/>
      <c r="C4" s="141"/>
      <c r="D4" s="141"/>
    </row>
    <row r="5" spans="1:4" ht="15" customHeight="1">
      <c r="A5" s="129" t="s">
        <v>296</v>
      </c>
      <c r="B5" s="133" t="s">
        <v>193</v>
      </c>
      <c r="C5" s="133" t="s">
        <v>385</v>
      </c>
      <c r="D5" s="133" t="s">
        <v>197</v>
      </c>
    </row>
    <row r="6" spans="1:4" ht="15" customHeight="1">
      <c r="A6" s="129" t="s">
        <v>297</v>
      </c>
      <c r="B6" s="141"/>
      <c r="C6" s="141"/>
      <c r="D6" s="141"/>
    </row>
    <row r="7" spans="1:4" ht="15" customHeight="1">
      <c r="A7" s="128" t="s">
        <v>298</v>
      </c>
      <c r="B7" s="137">
        <v>0</v>
      </c>
      <c r="C7" s="133" t="s">
        <v>195</v>
      </c>
      <c r="D7" s="133" t="s">
        <v>198</v>
      </c>
    </row>
    <row r="8" spans="1:4" ht="15" customHeight="1">
      <c r="A8" s="128" t="s">
        <v>299</v>
      </c>
      <c r="B8" s="137">
        <v>0</v>
      </c>
      <c r="C8" s="133" t="s">
        <v>195</v>
      </c>
      <c r="D8" s="133" t="s">
        <v>198</v>
      </c>
    </row>
    <row r="9" spans="1:4" ht="15" customHeight="1">
      <c r="A9" s="128" t="s">
        <v>300</v>
      </c>
      <c r="B9" s="137">
        <v>0</v>
      </c>
      <c r="C9" s="133" t="s">
        <v>195</v>
      </c>
      <c r="D9" s="133" t="s">
        <v>198</v>
      </c>
    </row>
    <row r="10" spans="1:4" ht="15" customHeight="1">
      <c r="A10" s="128" t="s">
        <v>301</v>
      </c>
      <c r="B10" s="137">
        <v>0</v>
      </c>
      <c r="C10" s="133" t="s">
        <v>195</v>
      </c>
      <c r="D10" s="133" t="s">
        <v>198</v>
      </c>
    </row>
    <row r="11" spans="1:4" ht="15" customHeight="1">
      <c r="A11" s="136" t="s">
        <v>313</v>
      </c>
      <c r="B11" s="141"/>
      <c r="C11" s="141"/>
      <c r="D11" s="141"/>
    </row>
    <row r="12" spans="1:4" ht="15" customHeight="1">
      <c r="A12" s="129" t="s">
        <v>302</v>
      </c>
      <c r="B12" s="141"/>
      <c r="C12" s="141"/>
      <c r="D12" s="141"/>
    </row>
    <row r="13" spans="1:4" ht="15" customHeight="1">
      <c r="A13" s="130" t="s">
        <v>303</v>
      </c>
      <c r="B13" s="137" t="s">
        <v>365</v>
      </c>
      <c r="C13" s="137" t="s">
        <v>369</v>
      </c>
      <c r="D13" s="137" t="s">
        <v>366</v>
      </c>
    </row>
    <row r="14" spans="1:4" ht="15" customHeight="1">
      <c r="A14" s="130" t="s">
        <v>304</v>
      </c>
      <c r="B14" s="137" t="s">
        <v>368</v>
      </c>
      <c r="C14" s="137" t="s">
        <v>370</v>
      </c>
      <c r="D14" s="137" t="s">
        <v>367</v>
      </c>
    </row>
    <row r="15" spans="1:4" ht="15" customHeight="1">
      <c r="A15" s="129" t="s">
        <v>305</v>
      </c>
      <c r="B15" s="142"/>
      <c r="C15" s="142"/>
      <c r="D15" s="142"/>
    </row>
    <row r="16" spans="1:4" ht="15" customHeight="1">
      <c r="A16" s="130" t="s">
        <v>306</v>
      </c>
      <c r="B16" s="137" t="s">
        <v>368</v>
      </c>
      <c r="C16" s="137" t="s">
        <v>371</v>
      </c>
      <c r="D16" s="137" t="s">
        <v>207</v>
      </c>
    </row>
    <row r="17" spans="1:4" ht="15" customHeight="1">
      <c r="A17" s="130" t="s">
        <v>307</v>
      </c>
      <c r="B17" s="137" t="s">
        <v>372</v>
      </c>
      <c r="C17" s="137" t="s">
        <v>373</v>
      </c>
      <c r="D17" s="137" t="s">
        <v>374</v>
      </c>
    </row>
    <row r="18" spans="1:4" ht="15" customHeight="1">
      <c r="A18" s="129" t="s">
        <v>308</v>
      </c>
      <c r="B18" s="142"/>
      <c r="C18" s="142"/>
      <c r="D18" s="142"/>
    </row>
    <row r="19" spans="1:4" ht="15" customHeight="1">
      <c r="A19" s="130" t="s">
        <v>386</v>
      </c>
      <c r="B19" s="137" t="s">
        <v>376</v>
      </c>
      <c r="C19" s="137" t="s">
        <v>377</v>
      </c>
      <c r="D19" s="137" t="s">
        <v>375</v>
      </c>
    </row>
    <row r="20" spans="1:4" ht="15" customHeight="1">
      <c r="A20" s="129" t="s">
        <v>317</v>
      </c>
      <c r="B20" s="141"/>
      <c r="C20" s="141"/>
      <c r="D20" s="141"/>
    </row>
    <row r="21" spans="1:4" ht="15" customHeight="1">
      <c r="A21" s="130" t="s">
        <v>387</v>
      </c>
      <c r="B21" s="137" t="s">
        <v>376</v>
      </c>
      <c r="C21" s="137" t="s">
        <v>379</v>
      </c>
      <c r="D21" s="137" t="s">
        <v>378</v>
      </c>
    </row>
    <row r="22" spans="1:4" ht="15" customHeight="1">
      <c r="A22" s="129" t="s">
        <v>318</v>
      </c>
      <c r="B22" s="142"/>
      <c r="C22" s="142"/>
      <c r="D22" s="142"/>
    </row>
    <row r="23" spans="1:4" ht="15" customHeight="1">
      <c r="A23" s="130" t="s">
        <v>390</v>
      </c>
      <c r="B23" s="137" t="s">
        <v>376</v>
      </c>
      <c r="C23" s="137"/>
      <c r="D23" s="137" t="s">
        <v>254</v>
      </c>
    </row>
    <row r="24" spans="1:4" ht="15" customHeight="1">
      <c r="A24" s="129" t="s">
        <v>309</v>
      </c>
      <c r="B24" s="141"/>
      <c r="C24" s="141"/>
      <c r="D24" s="141"/>
    </row>
    <row r="25" spans="1:4" ht="15" customHeight="1">
      <c r="A25" s="130" t="s">
        <v>391</v>
      </c>
      <c r="B25" s="137">
        <v>1</v>
      </c>
      <c r="C25" s="137" t="s">
        <v>382</v>
      </c>
      <c r="D25" s="137" t="s">
        <v>250</v>
      </c>
    </row>
    <row r="26" spans="1:4" ht="15" customHeight="1">
      <c r="A26" s="130" t="s">
        <v>392</v>
      </c>
      <c r="B26" s="137" t="s">
        <v>381</v>
      </c>
      <c r="C26" s="137" t="s">
        <v>383</v>
      </c>
      <c r="D26" s="137" t="s">
        <v>252</v>
      </c>
    </row>
    <row r="27" spans="1:4" ht="15" customHeight="1">
      <c r="A27" s="129" t="s">
        <v>310</v>
      </c>
      <c r="B27" s="141"/>
      <c r="C27" s="141"/>
      <c r="D27" s="141"/>
    </row>
    <row r="28" spans="1:4" ht="15" customHeight="1">
      <c r="A28" s="130" t="s">
        <v>393</v>
      </c>
      <c r="B28" s="137">
        <v>1</v>
      </c>
      <c r="C28" s="137" t="s">
        <v>382</v>
      </c>
      <c r="D28" s="137" t="s">
        <v>250</v>
      </c>
    </row>
    <row r="29" spans="1:4" ht="15" customHeight="1">
      <c r="A29" s="130" t="s">
        <v>394</v>
      </c>
      <c r="B29" s="137">
        <v>1</v>
      </c>
      <c r="C29" s="137" t="s">
        <v>384</v>
      </c>
      <c r="D29" s="137" t="s">
        <v>254</v>
      </c>
    </row>
    <row r="30" spans="1:4" ht="15" customHeight="1">
      <c r="A30" s="136" t="s">
        <v>315</v>
      </c>
      <c r="B30" s="141"/>
      <c r="C30" s="141"/>
      <c r="D30" s="141"/>
    </row>
    <row r="31" spans="1:4" ht="15" customHeight="1">
      <c r="A31" s="129" t="s">
        <v>316</v>
      </c>
      <c r="B31" s="137">
        <v>1</v>
      </c>
      <c r="C31" s="137" t="s">
        <v>382</v>
      </c>
      <c r="D31" s="137" t="s">
        <v>250</v>
      </c>
    </row>
  </sheetData>
  <sheetProtection algorithmName="SHA-512" hashValue="bFOmqBBTQkgFgQBDYjkCYMfWdImhQZjPjpXyQUcZma1bOBzKwiBF2qDIYx3e19YVE9qw/3gutUUyvexZy9j7+A==" saltValue="bAtrJDdHVukFh4gDKKT3cg==" spinCount="100000" sheet="1" objects="1" scenarios="1" selectLockedCells="1" selectUnlockedCells="1"/>
  <conditionalFormatting sqref="B3:D3">
    <cfRule type="iconSet" priority="1">
      <iconSet iconSet="3Symbols2">
        <cfvo type="percent" val="0"/>
        <cfvo type="num" val="0.5"/>
        <cfvo type="num" val="1"/>
      </iconSet>
    </cfRule>
  </conditionalFormatting>
  <printOptions horizontalCentered="1"/>
  <pageMargins left="0.45" right="0.45"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5D995-C25B-45FF-B75B-F7F0E32716A3}">
  <sheetPr codeName="Sheet6"/>
  <dimension ref="A2:A5"/>
  <sheetViews>
    <sheetView workbookViewId="0"/>
  </sheetViews>
  <sheetFormatPr defaultRowHeight="15"/>
  <sheetData>
    <row r="2" spans="1:1">
      <c r="A2" t="s">
        <v>354</v>
      </c>
    </row>
    <row r="3" spans="1:1">
      <c r="A3" t="s">
        <v>356</v>
      </c>
    </row>
    <row r="4" spans="1:1">
      <c r="A4" t="s">
        <v>357</v>
      </c>
    </row>
    <row r="5" spans="1:1">
      <c r="A5"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KT546"/>
  <sheetViews>
    <sheetView showGridLines="0" topLeftCell="A107" zoomScaleNormal="100" zoomScaleSheetLayoutView="100" workbookViewId="0">
      <selection activeCell="J12" sqref="J12"/>
    </sheetView>
  </sheetViews>
  <sheetFormatPr defaultColWidth="8.85546875" defaultRowHeight="15"/>
  <cols>
    <col min="1" max="1" width="17.28515625" style="9" customWidth="1"/>
    <col min="2" max="2" width="18.42578125" style="15" customWidth="1"/>
    <col min="3" max="3" width="17" style="15" customWidth="1"/>
    <col min="4" max="6" width="9.28515625" style="11" customWidth="1"/>
    <col min="7" max="7" width="8.85546875" style="9"/>
    <col min="8" max="9" width="9.7109375" style="55" customWidth="1"/>
    <col min="10" max="10" width="10" style="55" customWidth="1"/>
    <col min="11" max="11" width="11.28515625" style="56" customWidth="1"/>
    <col min="12" max="12" width="11.85546875" style="56" customWidth="1"/>
    <col min="13" max="306" width="8.85546875" style="56"/>
    <col min="307" max="16384" width="8.85546875" style="9"/>
  </cols>
  <sheetData>
    <row r="1" spans="1:306" ht="198.75" customHeight="1">
      <c r="A1" s="375" t="s">
        <v>293</v>
      </c>
      <c r="B1" s="375"/>
      <c r="C1" s="375"/>
      <c r="D1" s="375"/>
      <c r="E1" s="375"/>
      <c r="F1" s="375"/>
      <c r="G1" s="375"/>
      <c r="H1" s="81"/>
      <c r="I1" s="80"/>
    </row>
    <row r="2" spans="1:306" ht="18.75" customHeight="1">
      <c r="A2" s="16" t="s">
        <v>0</v>
      </c>
      <c r="B2" s="6"/>
      <c r="C2" s="6"/>
      <c r="D2" s="7"/>
      <c r="E2" s="8"/>
      <c r="F2" s="8"/>
      <c r="G2" s="8"/>
      <c r="H2" s="81"/>
      <c r="I2" s="80"/>
    </row>
    <row r="3" spans="1:306">
      <c r="A3" s="17" t="s">
        <v>85</v>
      </c>
      <c r="H3" s="81" t="s">
        <v>275</v>
      </c>
      <c r="I3" s="80"/>
    </row>
    <row r="4" spans="1:306">
      <c r="A4" s="79" t="s">
        <v>289</v>
      </c>
      <c r="B4" s="376"/>
      <c r="C4" s="376"/>
      <c r="D4" s="376"/>
      <c r="E4" s="376"/>
      <c r="F4" s="376"/>
      <c r="G4" s="376"/>
      <c r="H4" s="377" t="s">
        <v>280</v>
      </c>
      <c r="I4" s="377"/>
      <c r="J4" s="377"/>
      <c r="K4" s="377"/>
      <c r="L4" s="377"/>
      <c r="M4" s="377"/>
    </row>
    <row r="5" spans="1:306" ht="15" customHeight="1">
      <c r="A5" s="79" t="s">
        <v>3</v>
      </c>
      <c r="B5" s="378"/>
      <c r="C5" s="378"/>
      <c r="D5" s="378"/>
      <c r="E5" s="378"/>
      <c r="F5" s="378"/>
      <c r="G5" s="378"/>
      <c r="H5" s="377"/>
      <c r="I5" s="377"/>
      <c r="J5" s="377"/>
      <c r="K5" s="377"/>
      <c r="L5" s="377"/>
      <c r="M5" s="377"/>
      <c r="N5" s="83"/>
    </row>
    <row r="6" spans="1:306">
      <c r="A6" s="79" t="s">
        <v>150</v>
      </c>
      <c r="B6" s="86"/>
      <c r="C6" s="33" t="s">
        <v>84</v>
      </c>
      <c r="D6" s="86" t="s">
        <v>8</v>
      </c>
      <c r="E6" s="379" t="s">
        <v>146</v>
      </c>
      <c r="F6" s="380"/>
      <c r="G6" s="91">
        <v>115</v>
      </c>
      <c r="H6" s="377"/>
      <c r="I6" s="377"/>
      <c r="J6" s="377"/>
      <c r="K6" s="377"/>
      <c r="L6" s="377"/>
      <c r="M6" s="377"/>
      <c r="N6" s="83"/>
    </row>
    <row r="7" spans="1:306">
      <c r="A7" s="35"/>
      <c r="B7" s="35"/>
      <c r="C7" s="35"/>
      <c r="D7" s="35"/>
      <c r="E7" s="35"/>
      <c r="F7" s="35"/>
      <c r="G7" s="35"/>
      <c r="H7" s="377"/>
      <c r="I7" s="377"/>
      <c r="J7" s="377"/>
      <c r="K7" s="377"/>
      <c r="L7" s="377"/>
      <c r="M7" s="377"/>
      <c r="N7" s="83"/>
    </row>
    <row r="8" spans="1:306" customFormat="1">
      <c r="A8" s="79" t="s">
        <v>4</v>
      </c>
      <c r="B8" s="381"/>
      <c r="C8" s="382"/>
      <c r="D8" s="382"/>
      <c r="E8" s="382"/>
      <c r="F8" s="382"/>
      <c r="G8" s="383"/>
      <c r="H8" s="377"/>
      <c r="I8" s="377"/>
      <c r="J8" s="377"/>
      <c r="K8" s="377"/>
      <c r="L8" s="377"/>
      <c r="M8" s="377"/>
      <c r="N8" s="83"/>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c r="IX8" s="58"/>
      <c r="IY8" s="58"/>
      <c r="IZ8" s="58"/>
      <c r="JA8" s="58"/>
      <c r="JB8" s="58"/>
      <c r="JC8" s="58"/>
      <c r="JD8" s="58"/>
      <c r="JE8" s="58"/>
      <c r="JF8" s="58"/>
      <c r="JG8" s="58"/>
      <c r="JH8" s="58"/>
      <c r="JI8" s="58"/>
      <c r="JJ8" s="58"/>
      <c r="JK8" s="58"/>
      <c r="JL8" s="58"/>
      <c r="JM8" s="58"/>
      <c r="JN8" s="58"/>
      <c r="JO8" s="58"/>
      <c r="JP8" s="58"/>
      <c r="JQ8" s="58"/>
      <c r="JR8" s="58"/>
      <c r="JS8" s="58"/>
      <c r="JT8" s="58"/>
      <c r="JU8" s="58"/>
      <c r="JV8" s="58"/>
      <c r="JW8" s="58"/>
      <c r="JX8" s="58"/>
      <c r="JY8" s="58"/>
      <c r="JZ8" s="58"/>
      <c r="KA8" s="58"/>
      <c r="KB8" s="58"/>
      <c r="KC8" s="58"/>
      <c r="KD8" s="58"/>
      <c r="KE8" s="58"/>
      <c r="KF8" s="58"/>
      <c r="KG8" s="58"/>
      <c r="KH8" s="58"/>
      <c r="KI8" s="58"/>
      <c r="KJ8" s="58"/>
      <c r="KK8" s="58"/>
      <c r="KL8" s="58"/>
      <c r="KM8" s="58"/>
      <c r="KN8" s="58"/>
      <c r="KO8" s="58"/>
      <c r="KP8" s="58"/>
      <c r="KQ8" s="58"/>
      <c r="KR8" s="58"/>
      <c r="KS8" s="58"/>
      <c r="KT8" s="58"/>
    </row>
    <row r="9" spans="1:306">
      <c r="A9" s="79" t="s">
        <v>1</v>
      </c>
      <c r="B9" s="376"/>
      <c r="C9" s="376"/>
      <c r="D9" s="376"/>
      <c r="E9" s="376"/>
      <c r="F9" s="376"/>
      <c r="G9" s="376"/>
      <c r="H9" s="377"/>
      <c r="I9" s="377"/>
      <c r="J9" s="377"/>
      <c r="K9" s="377"/>
      <c r="L9" s="377"/>
      <c r="M9" s="377"/>
      <c r="N9" s="83"/>
    </row>
    <row r="10" spans="1:306">
      <c r="A10" s="379" t="s">
        <v>147</v>
      </c>
      <c r="B10" s="380"/>
      <c r="C10" s="86"/>
      <c r="D10" s="379" t="s">
        <v>148</v>
      </c>
      <c r="E10" s="380"/>
      <c r="F10" s="384"/>
      <c r="G10" s="385"/>
      <c r="H10" s="377"/>
      <c r="I10" s="377"/>
      <c r="J10" s="377"/>
      <c r="K10" s="377"/>
      <c r="L10" s="377"/>
      <c r="M10" s="377"/>
      <c r="N10" s="83"/>
    </row>
    <row r="11" spans="1:306">
      <c r="A11" s="379" t="s">
        <v>290</v>
      </c>
      <c r="B11" s="390"/>
      <c r="C11" s="380"/>
      <c r="D11" s="87"/>
      <c r="E11" s="85"/>
      <c r="F11"/>
      <c r="G11"/>
      <c r="H11" s="377"/>
      <c r="I11" s="377"/>
      <c r="J11" s="377"/>
      <c r="K11" s="377"/>
      <c r="L11" s="377"/>
      <c r="M11" s="377"/>
      <c r="N11" s="83"/>
    </row>
    <row r="12" spans="1:306">
      <c r="H12" s="56"/>
      <c r="I12" s="56"/>
      <c r="J12" s="56"/>
      <c r="N12" s="83"/>
    </row>
    <row r="13" spans="1:306" ht="9.75" customHeight="1">
      <c r="A13" s="20"/>
      <c r="B13" s="21"/>
      <c r="C13" s="21"/>
      <c r="D13" s="22"/>
      <c r="E13" s="22"/>
      <c r="F13" s="22"/>
      <c r="G13" s="20"/>
    </row>
    <row r="14" spans="1:306">
      <c r="A14" s="12" t="s">
        <v>87</v>
      </c>
      <c r="H14" s="391" t="s">
        <v>271</v>
      </c>
      <c r="I14" s="391"/>
      <c r="J14" s="391"/>
      <c r="K14" s="391"/>
      <c r="L14" s="391"/>
      <c r="M14" s="391"/>
    </row>
    <row r="15" spans="1:306">
      <c r="A15" s="18" t="s">
        <v>88</v>
      </c>
      <c r="H15" s="392" t="s">
        <v>272</v>
      </c>
      <c r="I15" s="392"/>
      <c r="J15" s="392"/>
      <c r="K15" s="392"/>
      <c r="L15" s="392"/>
      <c r="M15" s="392"/>
    </row>
    <row r="16" spans="1:306" ht="15" customHeight="1">
      <c r="A16" s="18"/>
      <c r="H16" s="392"/>
      <c r="I16" s="392"/>
      <c r="J16" s="392"/>
      <c r="K16" s="392"/>
      <c r="L16" s="392"/>
      <c r="M16" s="392"/>
    </row>
    <row r="17" spans="1:13">
      <c r="A17" s="393" t="s">
        <v>164</v>
      </c>
      <c r="B17" s="393"/>
      <c r="C17" s="393"/>
      <c r="D17" s="393"/>
      <c r="E17" s="13" t="s">
        <v>136</v>
      </c>
      <c r="F17" s="25"/>
      <c r="G17" s="11"/>
      <c r="H17" s="392"/>
      <c r="I17" s="392"/>
      <c r="J17" s="392"/>
      <c r="K17" s="392"/>
      <c r="L17" s="392"/>
      <c r="M17" s="392"/>
    </row>
    <row r="18" spans="1:13">
      <c r="A18" s="386" t="s">
        <v>261</v>
      </c>
      <c r="B18" s="387"/>
      <c r="C18" s="387"/>
      <c r="D18" s="388"/>
      <c r="E18" s="88">
        <v>203</v>
      </c>
      <c r="F18" s="25"/>
      <c r="G18" s="11"/>
      <c r="H18" s="84"/>
      <c r="I18" s="84"/>
      <c r="J18" s="84"/>
      <c r="K18" s="84"/>
      <c r="L18" s="84"/>
      <c r="M18" s="84"/>
    </row>
    <row r="19" spans="1:13" ht="15" customHeight="1">
      <c r="A19" s="386" t="s">
        <v>165</v>
      </c>
      <c r="B19" s="387"/>
      <c r="C19" s="387"/>
      <c r="D19" s="388"/>
      <c r="E19" s="88">
        <v>12</v>
      </c>
      <c r="F19" s="25"/>
      <c r="G19" s="11"/>
      <c r="H19" s="84"/>
      <c r="I19" s="84"/>
      <c r="J19" s="84"/>
      <c r="K19" s="84"/>
      <c r="L19" s="84"/>
      <c r="M19" s="84"/>
    </row>
    <row r="20" spans="1:13" ht="15" customHeight="1">
      <c r="A20" s="386" t="s">
        <v>166</v>
      </c>
      <c r="B20" s="387"/>
      <c r="C20" s="387"/>
      <c r="D20" s="388"/>
      <c r="E20" s="88">
        <v>11</v>
      </c>
      <c r="F20" s="25"/>
      <c r="G20" s="11"/>
      <c r="H20" s="84"/>
      <c r="I20" s="84"/>
      <c r="J20" s="84"/>
      <c r="K20" s="84"/>
      <c r="L20" s="84"/>
      <c r="M20" s="84"/>
    </row>
    <row r="21" spans="1:13" ht="15" customHeight="1">
      <c r="A21" s="386" t="s">
        <v>167</v>
      </c>
      <c r="B21" s="387"/>
      <c r="C21" s="387"/>
      <c r="D21" s="388"/>
      <c r="E21" s="88">
        <v>191</v>
      </c>
      <c r="F21" s="25"/>
      <c r="G21" s="11"/>
    </row>
    <row r="22" spans="1:13" ht="15" customHeight="1">
      <c r="A22" s="386" t="s">
        <v>168</v>
      </c>
      <c r="B22" s="387"/>
      <c r="C22" s="387"/>
      <c r="D22" s="388"/>
      <c r="E22" s="88">
        <v>134</v>
      </c>
      <c r="F22" s="25"/>
      <c r="G22" s="11"/>
    </row>
    <row r="23" spans="1:13" ht="15" customHeight="1">
      <c r="A23" s="19"/>
      <c r="B23" s="19"/>
      <c r="C23" s="19"/>
      <c r="D23" s="19"/>
      <c r="E23"/>
      <c r="F23" s="25"/>
      <c r="G23" s="11"/>
    </row>
    <row r="24" spans="1:13" ht="15" customHeight="1">
      <c r="A24" s="389" t="s">
        <v>169</v>
      </c>
      <c r="B24" s="389"/>
      <c r="C24" s="389"/>
      <c r="D24" s="389"/>
      <c r="E24" s="2" t="s">
        <v>171</v>
      </c>
      <c r="F24" s="25"/>
      <c r="G24" s="11"/>
    </row>
    <row r="25" spans="1:13" ht="15" customHeight="1">
      <c r="A25" s="386" t="s">
        <v>170</v>
      </c>
      <c r="B25" s="387"/>
      <c r="C25" s="387"/>
      <c r="D25" s="388"/>
      <c r="E25" s="90">
        <v>5.5E-2</v>
      </c>
      <c r="F25" s="25"/>
      <c r="G25" s="11"/>
    </row>
    <row r="26" spans="1:13" ht="15" customHeight="1">
      <c r="A26" s="19"/>
      <c r="B26" s="19"/>
      <c r="C26" s="19"/>
      <c r="D26" s="19"/>
      <c r="E26"/>
      <c r="F26" s="25"/>
      <c r="G26" s="11"/>
    </row>
    <row r="27" spans="1:13" ht="15" customHeight="1">
      <c r="A27" s="389" t="s">
        <v>172</v>
      </c>
      <c r="B27" s="389"/>
      <c r="C27" s="389"/>
      <c r="D27" s="389"/>
      <c r="E27" s="2" t="s">
        <v>171</v>
      </c>
      <c r="F27" s="25"/>
      <c r="G27" s="11"/>
    </row>
    <row r="28" spans="1:13" ht="15" customHeight="1">
      <c r="A28" s="386" t="s">
        <v>173</v>
      </c>
      <c r="B28" s="387"/>
      <c r="C28" s="387"/>
      <c r="D28" s="388"/>
      <c r="E28" s="89">
        <v>0</v>
      </c>
      <c r="F28" s="25"/>
      <c r="G28" s="11"/>
    </row>
    <row r="29" spans="1:13" ht="15" customHeight="1">
      <c r="A29" s="386" t="s">
        <v>174</v>
      </c>
      <c r="B29" s="387"/>
      <c r="C29" s="387"/>
      <c r="D29" s="388"/>
      <c r="E29" s="89">
        <v>0</v>
      </c>
      <c r="F29" s="25"/>
      <c r="G29" s="11"/>
    </row>
    <row r="30" spans="1:13" ht="15" customHeight="1">
      <c r="A30" s="386" t="s">
        <v>175</v>
      </c>
      <c r="B30" s="387"/>
      <c r="C30" s="387"/>
      <c r="D30" s="388"/>
      <c r="E30" s="89">
        <v>0</v>
      </c>
      <c r="F30" s="25"/>
      <c r="G30" s="11"/>
    </row>
    <row r="31" spans="1:13" ht="15" customHeight="1">
      <c r="A31" s="386" t="s">
        <v>176</v>
      </c>
      <c r="B31" s="387"/>
      <c r="C31" s="387"/>
      <c r="D31" s="388"/>
      <c r="E31" s="89">
        <v>0</v>
      </c>
      <c r="F31" s="25"/>
      <c r="G31" s="11"/>
    </row>
    <row r="32" spans="1:13" ht="15" customHeight="1">
      <c r="A32" s="19"/>
      <c r="B32" s="19"/>
      <c r="C32" s="19"/>
      <c r="D32" s="19"/>
      <c r="E32"/>
      <c r="F32" s="25"/>
      <c r="G32" s="11"/>
    </row>
    <row r="33" spans="1:7" ht="45">
      <c r="A33" s="397" t="s">
        <v>177</v>
      </c>
      <c r="B33" s="397"/>
      <c r="C33" s="397"/>
      <c r="D33" s="397"/>
      <c r="E33" s="24" t="s">
        <v>183</v>
      </c>
      <c r="F33" s="14" t="s">
        <v>184</v>
      </c>
      <c r="G33" s="11"/>
    </row>
    <row r="34" spans="1:7" ht="15" customHeight="1">
      <c r="A34" s="386" t="s">
        <v>178</v>
      </c>
      <c r="B34" s="387"/>
      <c r="C34" s="387"/>
      <c r="D34" s="388"/>
      <c r="E34" s="88">
        <v>15</v>
      </c>
      <c r="F34" s="88">
        <v>5</v>
      </c>
      <c r="G34" s="11"/>
    </row>
    <row r="35" spans="1:7" ht="15" customHeight="1">
      <c r="A35" s="386" t="s">
        <v>179</v>
      </c>
      <c r="B35" s="387"/>
      <c r="C35" s="387"/>
      <c r="D35" s="388"/>
      <c r="E35" s="88">
        <v>10</v>
      </c>
      <c r="F35" s="88">
        <v>11</v>
      </c>
      <c r="G35" s="11"/>
    </row>
    <row r="36" spans="1:7" ht="15" customHeight="1">
      <c r="A36" s="386" t="s">
        <v>180</v>
      </c>
      <c r="B36" s="387"/>
      <c r="C36" s="387"/>
      <c r="D36" s="388"/>
      <c r="E36" s="88">
        <v>11</v>
      </c>
      <c r="F36" s="88">
        <v>6</v>
      </c>
      <c r="G36" s="11"/>
    </row>
    <row r="37" spans="1:7" ht="15" customHeight="1">
      <c r="A37" s="386" t="s">
        <v>181</v>
      </c>
      <c r="B37" s="387"/>
      <c r="C37" s="387"/>
      <c r="D37" s="388"/>
      <c r="E37" s="88">
        <v>1</v>
      </c>
      <c r="F37" s="88">
        <v>2</v>
      </c>
      <c r="G37" s="11"/>
    </row>
    <row r="38" spans="1:7" ht="15" customHeight="1">
      <c r="A38" s="386" t="s">
        <v>270</v>
      </c>
      <c r="B38" s="387"/>
      <c r="C38" s="387"/>
      <c r="D38" s="388"/>
      <c r="E38" s="88">
        <v>2</v>
      </c>
      <c r="F38" s="88">
        <v>1</v>
      </c>
      <c r="G38" s="11"/>
    </row>
    <row r="39" spans="1:7">
      <c r="D39" s="15"/>
      <c r="E39" s="25"/>
      <c r="F39" s="25"/>
      <c r="G39" s="11"/>
    </row>
    <row r="40" spans="1:7">
      <c r="A40" s="389" t="s">
        <v>98</v>
      </c>
      <c r="B40" s="389"/>
      <c r="C40" s="389"/>
      <c r="D40" s="389"/>
      <c r="E40" s="46" t="s">
        <v>137</v>
      </c>
      <c r="F40" s="25"/>
      <c r="G40" s="11"/>
    </row>
    <row r="41" spans="1:7">
      <c r="A41" s="394" t="s">
        <v>99</v>
      </c>
      <c r="B41" s="395"/>
      <c r="C41" s="395"/>
      <c r="D41" s="396"/>
      <c r="E41" s="88">
        <v>116</v>
      </c>
      <c r="F41" s="25"/>
      <c r="G41" s="11"/>
    </row>
    <row r="42" spans="1:7">
      <c r="D42" s="15"/>
      <c r="E42" s="25"/>
      <c r="F42" s="25"/>
      <c r="G42" s="11"/>
    </row>
    <row r="43" spans="1:7">
      <c r="A43" s="389" t="s">
        <v>100</v>
      </c>
      <c r="B43" s="389"/>
      <c r="C43" s="389"/>
      <c r="D43" s="389"/>
      <c r="E43" s="46" t="s">
        <v>137</v>
      </c>
      <c r="F43" s="25"/>
      <c r="G43" s="11"/>
    </row>
    <row r="44" spans="1:7">
      <c r="A44" s="386" t="s">
        <v>154</v>
      </c>
      <c r="B44" s="387"/>
      <c r="C44" s="387"/>
      <c r="D44" s="388"/>
      <c r="E44" s="88">
        <v>110</v>
      </c>
      <c r="F44" s="25"/>
      <c r="G44" s="11"/>
    </row>
    <row r="45" spans="1:7">
      <c r="A45" s="386" t="s">
        <v>155</v>
      </c>
      <c r="B45" s="387"/>
      <c r="C45" s="387"/>
      <c r="D45" s="388"/>
      <c r="E45" s="88">
        <v>111</v>
      </c>
      <c r="F45" s="25"/>
      <c r="G45" s="11"/>
    </row>
    <row r="46" spans="1:7">
      <c r="A46" s="386" t="s">
        <v>156</v>
      </c>
      <c r="B46" s="387"/>
      <c r="C46" s="387"/>
      <c r="D46" s="388"/>
      <c r="E46" s="88">
        <v>111</v>
      </c>
      <c r="F46" s="25"/>
      <c r="G46" s="11"/>
    </row>
    <row r="47" spans="1:7">
      <c r="A47" s="386" t="s">
        <v>157</v>
      </c>
      <c r="B47" s="387"/>
      <c r="C47" s="387"/>
      <c r="D47" s="388"/>
      <c r="E47" s="88">
        <v>110</v>
      </c>
      <c r="F47" s="25"/>
      <c r="G47" s="11"/>
    </row>
    <row r="48" spans="1:7">
      <c r="D48" s="15"/>
      <c r="E48" s="25"/>
      <c r="F48" s="25"/>
      <c r="G48" s="11"/>
    </row>
    <row r="49" spans="1:13">
      <c r="A49" s="389" t="s">
        <v>89</v>
      </c>
      <c r="B49" s="389"/>
      <c r="C49" s="389"/>
      <c r="D49" s="389"/>
      <c r="E49" s="13" t="s">
        <v>91</v>
      </c>
      <c r="F49" s="13" t="s">
        <v>90</v>
      </c>
      <c r="G49" s="11"/>
      <c r="H49" s="392" t="s">
        <v>276</v>
      </c>
      <c r="I49" s="392"/>
      <c r="J49" s="392"/>
      <c r="K49" s="392"/>
      <c r="L49" s="392"/>
      <c r="M49" s="392"/>
    </row>
    <row r="50" spans="1:13" ht="15" customHeight="1">
      <c r="A50" s="386" t="s">
        <v>94</v>
      </c>
      <c r="B50" s="387"/>
      <c r="C50" s="387"/>
      <c r="D50" s="388"/>
      <c r="E50" s="88">
        <v>0</v>
      </c>
      <c r="F50" s="88">
        <v>0</v>
      </c>
      <c r="G50" s="11"/>
      <c r="H50" s="392"/>
      <c r="I50" s="392"/>
      <c r="J50" s="392"/>
      <c r="K50" s="392"/>
      <c r="L50" s="392"/>
      <c r="M50" s="392"/>
    </row>
    <row r="51" spans="1:13" ht="15" customHeight="1">
      <c r="A51" s="386" t="s">
        <v>95</v>
      </c>
      <c r="B51" s="387"/>
      <c r="C51" s="387"/>
      <c r="D51" s="388"/>
      <c r="E51" s="88">
        <v>0</v>
      </c>
      <c r="F51" s="88">
        <v>0</v>
      </c>
      <c r="G51" s="11"/>
      <c r="H51" s="392"/>
      <c r="I51" s="392"/>
      <c r="J51" s="392"/>
      <c r="K51" s="392"/>
      <c r="L51" s="392"/>
      <c r="M51" s="392"/>
    </row>
    <row r="52" spans="1:13">
      <c r="A52" s="386" t="s">
        <v>92</v>
      </c>
      <c r="B52" s="387"/>
      <c r="C52" s="387"/>
      <c r="D52" s="388"/>
      <c r="E52" s="88">
        <v>11</v>
      </c>
      <c r="F52" s="31"/>
      <c r="G52" s="11"/>
      <c r="H52" s="392"/>
      <c r="I52" s="392"/>
      <c r="J52" s="392"/>
      <c r="K52" s="392"/>
      <c r="L52" s="392"/>
      <c r="M52" s="392"/>
    </row>
    <row r="53" spans="1:13" ht="15" customHeight="1">
      <c r="A53" s="386" t="s">
        <v>93</v>
      </c>
      <c r="B53" s="387"/>
      <c r="C53" s="387"/>
      <c r="D53" s="388"/>
      <c r="E53" s="88">
        <v>0</v>
      </c>
      <c r="F53" s="31"/>
      <c r="G53" s="11"/>
      <c r="H53" s="392"/>
      <c r="I53" s="392"/>
      <c r="J53" s="392"/>
      <c r="K53" s="392"/>
      <c r="L53" s="392"/>
      <c r="M53" s="392"/>
    </row>
    <row r="54" spans="1:13">
      <c r="A54" s="386" t="s">
        <v>96</v>
      </c>
      <c r="B54" s="387"/>
      <c r="C54" s="387"/>
      <c r="D54" s="388"/>
      <c r="E54" s="88">
        <v>134</v>
      </c>
      <c r="F54" s="88">
        <v>11</v>
      </c>
      <c r="G54" s="11"/>
      <c r="H54" s="392"/>
      <c r="I54" s="392"/>
      <c r="J54" s="392"/>
      <c r="K54" s="392"/>
      <c r="L54" s="392"/>
      <c r="M54" s="392"/>
    </row>
    <row r="55" spans="1:13">
      <c r="D55" s="15"/>
      <c r="E55" s="25"/>
      <c r="F55" s="25"/>
      <c r="G55" s="11"/>
    </row>
    <row r="56" spans="1:13" ht="33" customHeight="1">
      <c r="A56" s="398" t="s">
        <v>97</v>
      </c>
      <c r="B56" s="398"/>
      <c r="C56" s="398"/>
      <c r="D56" s="398"/>
      <c r="E56" s="23" t="s">
        <v>91</v>
      </c>
      <c r="F56" s="23" t="s">
        <v>90</v>
      </c>
      <c r="G56" s="11"/>
      <c r="H56" s="392" t="s">
        <v>277</v>
      </c>
      <c r="I56" s="392"/>
      <c r="J56" s="392"/>
      <c r="K56" s="392"/>
      <c r="L56" s="392"/>
      <c r="M56" s="392"/>
    </row>
    <row r="57" spans="1:13" ht="15" customHeight="1">
      <c r="A57" s="386" t="s">
        <v>101</v>
      </c>
      <c r="B57" s="387"/>
      <c r="C57" s="387"/>
      <c r="D57" s="388"/>
      <c r="E57" s="88">
        <v>0</v>
      </c>
      <c r="F57" s="88">
        <v>0</v>
      </c>
      <c r="G57" s="11"/>
      <c r="H57" s="392"/>
      <c r="I57" s="392"/>
      <c r="J57" s="392"/>
      <c r="K57" s="392"/>
      <c r="L57" s="392"/>
      <c r="M57" s="392"/>
    </row>
    <row r="58" spans="1:13">
      <c r="A58" s="386" t="s">
        <v>96</v>
      </c>
      <c r="B58" s="387"/>
      <c r="C58" s="387"/>
      <c r="D58" s="388"/>
      <c r="E58" s="88">
        <v>134</v>
      </c>
      <c r="F58" s="88">
        <v>11</v>
      </c>
      <c r="G58" s="11"/>
      <c r="H58" s="392"/>
      <c r="I58" s="392"/>
      <c r="J58" s="392"/>
      <c r="K58" s="392"/>
      <c r="L58" s="392"/>
      <c r="M58" s="392"/>
    </row>
    <row r="59" spans="1:13" ht="15" customHeight="1">
      <c r="A59" s="386" t="s">
        <v>102</v>
      </c>
      <c r="B59" s="387"/>
      <c r="C59" s="387"/>
      <c r="D59" s="388"/>
      <c r="E59" s="88">
        <v>123</v>
      </c>
      <c r="F59" s="88">
        <v>11</v>
      </c>
      <c r="G59" s="11"/>
      <c r="H59" s="392"/>
      <c r="I59" s="392"/>
      <c r="J59" s="392"/>
      <c r="K59" s="392"/>
      <c r="L59" s="392"/>
      <c r="M59" s="392"/>
    </row>
    <row r="60" spans="1:13">
      <c r="D60" s="15"/>
      <c r="G60" s="11"/>
      <c r="H60" s="84"/>
      <c r="I60" s="84"/>
      <c r="J60" s="84"/>
      <c r="K60" s="84"/>
      <c r="L60" s="84"/>
      <c r="M60" s="84"/>
    </row>
    <row r="61" spans="1:13" ht="45" customHeight="1">
      <c r="A61" s="398" t="s">
        <v>103</v>
      </c>
      <c r="B61" s="398"/>
      <c r="C61" s="398"/>
      <c r="D61" s="398"/>
      <c r="E61" s="14" t="s">
        <v>138</v>
      </c>
      <c r="F61" s="14" t="s">
        <v>139</v>
      </c>
      <c r="G61" s="14" t="s">
        <v>140</v>
      </c>
      <c r="H61" s="84"/>
      <c r="I61" s="84"/>
      <c r="J61" s="84"/>
      <c r="K61" s="84"/>
      <c r="L61" s="84"/>
      <c r="M61" s="84"/>
    </row>
    <row r="62" spans="1:13">
      <c r="A62" s="386" t="s">
        <v>105</v>
      </c>
      <c r="B62" s="387"/>
      <c r="C62" s="387"/>
      <c r="D62" s="388"/>
      <c r="E62" s="88">
        <v>0</v>
      </c>
      <c r="F62" s="88">
        <v>6</v>
      </c>
      <c r="G62" s="88">
        <v>7</v>
      </c>
    </row>
    <row r="63" spans="1:13">
      <c r="A63" s="386" t="s">
        <v>106</v>
      </c>
      <c r="B63" s="387"/>
      <c r="C63" s="387"/>
      <c r="D63" s="388"/>
      <c r="E63" s="88">
        <v>6</v>
      </c>
      <c r="F63" s="88">
        <v>32</v>
      </c>
      <c r="G63" s="88">
        <v>50</v>
      </c>
    </row>
    <row r="64" spans="1:13" ht="32.25" customHeight="1">
      <c r="A64" s="386" t="s">
        <v>107</v>
      </c>
      <c r="B64" s="387"/>
      <c r="C64" s="387"/>
      <c r="D64" s="388"/>
      <c r="E64" s="88">
        <v>20</v>
      </c>
      <c r="F64" s="88">
        <v>23</v>
      </c>
      <c r="G64" s="88">
        <v>24</v>
      </c>
    </row>
    <row r="65" spans="1:13" ht="15" customHeight="1">
      <c r="A65" s="386" t="s">
        <v>104</v>
      </c>
      <c r="B65" s="387"/>
      <c r="C65" s="387"/>
      <c r="D65" s="388"/>
      <c r="E65" s="88">
        <v>134</v>
      </c>
      <c r="F65" s="88">
        <v>134</v>
      </c>
      <c r="G65" s="88">
        <v>134</v>
      </c>
    </row>
    <row r="66" spans="1:13" ht="30.75" customHeight="1">
      <c r="A66" s="386" t="s">
        <v>127</v>
      </c>
      <c r="B66" s="387"/>
      <c r="C66" s="387"/>
      <c r="D66" s="388"/>
      <c r="E66" s="88">
        <v>26</v>
      </c>
      <c r="F66" s="88">
        <v>55</v>
      </c>
      <c r="G66" s="88">
        <v>74</v>
      </c>
    </row>
    <row r="67" spans="1:13" ht="30.75" customHeight="1">
      <c r="A67" s="386" t="s">
        <v>128</v>
      </c>
      <c r="B67" s="387"/>
      <c r="C67" s="387"/>
      <c r="D67" s="388"/>
      <c r="E67" s="89">
        <v>0.19400000000000001</v>
      </c>
      <c r="F67" s="89">
        <v>0.41</v>
      </c>
      <c r="G67" s="89">
        <v>0.55200000000000005</v>
      </c>
    </row>
    <row r="68" spans="1:13">
      <c r="D68" s="15"/>
      <c r="E68" s="25"/>
      <c r="F68" s="25"/>
      <c r="G68" s="25"/>
    </row>
    <row r="69" spans="1:13">
      <c r="A69" s="389" t="s">
        <v>108</v>
      </c>
      <c r="B69" s="389"/>
      <c r="C69" s="389"/>
      <c r="D69" s="389"/>
      <c r="E69" s="13" t="s">
        <v>91</v>
      </c>
      <c r="F69" s="13" t="s">
        <v>90</v>
      </c>
      <c r="G69" s="25"/>
      <c r="H69" s="392" t="s">
        <v>278</v>
      </c>
      <c r="I69" s="392"/>
      <c r="J69" s="392"/>
      <c r="K69" s="392"/>
      <c r="L69" s="392"/>
      <c r="M69" s="392"/>
    </row>
    <row r="70" spans="1:13">
      <c r="A70" s="386" t="s">
        <v>109</v>
      </c>
      <c r="B70" s="387"/>
      <c r="C70" s="387"/>
      <c r="D70" s="388"/>
      <c r="E70" s="88">
        <v>14</v>
      </c>
      <c r="F70" s="88">
        <v>6</v>
      </c>
      <c r="G70" s="36"/>
      <c r="H70" s="392"/>
      <c r="I70" s="392"/>
      <c r="J70" s="392"/>
      <c r="K70" s="392"/>
      <c r="L70" s="392"/>
      <c r="M70" s="392"/>
    </row>
    <row r="71" spans="1:13">
      <c r="A71" s="386" t="s">
        <v>110</v>
      </c>
      <c r="B71" s="387"/>
      <c r="C71" s="387"/>
      <c r="D71" s="388"/>
      <c r="E71" s="88">
        <v>109</v>
      </c>
      <c r="F71" s="88">
        <v>5</v>
      </c>
      <c r="G71" s="36"/>
      <c r="H71" s="392"/>
      <c r="I71" s="392"/>
      <c r="J71" s="392"/>
      <c r="K71" s="392"/>
      <c r="L71" s="392"/>
      <c r="M71" s="392"/>
    </row>
    <row r="72" spans="1:13" ht="15" customHeight="1">
      <c r="A72" s="386" t="s">
        <v>111</v>
      </c>
      <c r="B72" s="387"/>
      <c r="C72" s="387"/>
      <c r="D72" s="388"/>
      <c r="E72" s="88">
        <v>0</v>
      </c>
      <c r="F72" s="88">
        <v>0</v>
      </c>
      <c r="G72" s="36"/>
      <c r="H72" s="392"/>
      <c r="I72" s="392"/>
      <c r="J72" s="392"/>
      <c r="K72" s="392"/>
      <c r="L72" s="392"/>
      <c r="M72" s="392"/>
    </row>
    <row r="73" spans="1:13" ht="15" customHeight="1">
      <c r="A73" s="386" t="s">
        <v>95</v>
      </c>
      <c r="B73" s="387"/>
      <c r="C73" s="387"/>
      <c r="D73" s="388"/>
      <c r="E73" s="88">
        <v>0</v>
      </c>
      <c r="F73" s="88">
        <v>0</v>
      </c>
      <c r="G73" s="36"/>
      <c r="H73" s="392"/>
      <c r="I73" s="392"/>
      <c r="J73" s="392"/>
      <c r="K73" s="392"/>
      <c r="L73" s="392"/>
      <c r="M73" s="392"/>
    </row>
    <row r="74" spans="1:13">
      <c r="A74" s="386" t="s">
        <v>112</v>
      </c>
      <c r="B74" s="387"/>
      <c r="C74" s="387"/>
      <c r="D74" s="388"/>
      <c r="E74" s="88">
        <v>123</v>
      </c>
      <c r="F74" s="88">
        <v>11</v>
      </c>
      <c r="G74" s="36"/>
      <c r="H74" s="392"/>
      <c r="I74" s="392"/>
      <c r="J74" s="392"/>
      <c r="K74" s="392"/>
      <c r="L74" s="392"/>
      <c r="M74" s="392"/>
    </row>
    <row r="75" spans="1:13">
      <c r="D75" s="15"/>
      <c r="E75" s="36"/>
      <c r="F75" s="36"/>
      <c r="G75" s="36"/>
    </row>
    <row r="76" spans="1:13">
      <c r="A76" s="389" t="s">
        <v>113</v>
      </c>
      <c r="B76" s="389"/>
      <c r="C76" s="389"/>
      <c r="D76" s="389"/>
      <c r="E76" s="37" t="s">
        <v>91</v>
      </c>
      <c r="F76" s="37" t="s">
        <v>90</v>
      </c>
      <c r="G76" s="36"/>
      <c r="H76" s="392" t="s">
        <v>279</v>
      </c>
      <c r="I76" s="392"/>
      <c r="J76" s="392"/>
      <c r="K76" s="392"/>
      <c r="L76" s="392"/>
      <c r="M76" s="392"/>
    </row>
    <row r="77" spans="1:13" ht="15" customHeight="1">
      <c r="A77" s="386" t="s">
        <v>114</v>
      </c>
      <c r="B77" s="387"/>
      <c r="C77" s="387"/>
      <c r="D77" s="388"/>
      <c r="E77" s="88">
        <v>0</v>
      </c>
      <c r="F77" s="88">
        <v>0</v>
      </c>
      <c r="G77" s="36"/>
      <c r="H77" s="392"/>
      <c r="I77" s="392"/>
      <c r="J77" s="392"/>
      <c r="K77" s="392"/>
      <c r="L77" s="392"/>
      <c r="M77" s="392"/>
    </row>
    <row r="78" spans="1:13" ht="15" customHeight="1">
      <c r="A78" s="386" t="s">
        <v>95</v>
      </c>
      <c r="B78" s="387"/>
      <c r="C78" s="387"/>
      <c r="D78" s="388"/>
      <c r="E78" s="88">
        <v>1</v>
      </c>
      <c r="F78" s="88">
        <v>0</v>
      </c>
      <c r="G78" s="36"/>
      <c r="H78" s="392"/>
      <c r="I78" s="392"/>
      <c r="J78" s="392"/>
      <c r="K78" s="392"/>
      <c r="L78" s="392"/>
      <c r="M78" s="392"/>
    </row>
    <row r="79" spans="1:13">
      <c r="A79" s="386" t="s">
        <v>115</v>
      </c>
      <c r="B79" s="387"/>
      <c r="C79" s="387"/>
      <c r="D79" s="388"/>
      <c r="E79" s="88">
        <v>24</v>
      </c>
      <c r="F79" s="28"/>
      <c r="G79" s="36"/>
      <c r="H79" s="392"/>
      <c r="I79" s="392"/>
      <c r="J79" s="392"/>
      <c r="K79" s="392"/>
      <c r="L79" s="392"/>
      <c r="M79" s="392"/>
    </row>
    <row r="80" spans="1:13" ht="15" customHeight="1">
      <c r="A80" s="386" t="s">
        <v>116</v>
      </c>
      <c r="B80" s="387"/>
      <c r="C80" s="387"/>
      <c r="D80" s="388"/>
      <c r="E80" s="88">
        <v>155</v>
      </c>
      <c r="F80" s="88">
        <v>10</v>
      </c>
      <c r="G80" s="36"/>
      <c r="H80" s="392"/>
      <c r="I80" s="392"/>
      <c r="J80" s="392"/>
      <c r="K80" s="392"/>
      <c r="L80" s="392"/>
      <c r="M80" s="392"/>
    </row>
    <row r="81" spans="1:13" ht="15" customHeight="1">
      <c r="A81" s="386" t="s">
        <v>117</v>
      </c>
      <c r="B81" s="387"/>
      <c r="C81" s="387"/>
      <c r="D81" s="388"/>
      <c r="E81" s="88">
        <v>2</v>
      </c>
      <c r="F81" s="88">
        <v>0</v>
      </c>
      <c r="G81" s="36"/>
      <c r="H81" s="392"/>
      <c r="I81" s="392"/>
      <c r="J81" s="392"/>
      <c r="K81" s="392"/>
      <c r="L81" s="392"/>
      <c r="M81" s="392"/>
    </row>
    <row r="82" spans="1:13">
      <c r="D82" s="15"/>
      <c r="E82" s="36"/>
      <c r="F82" s="36"/>
      <c r="G82" s="36"/>
    </row>
    <row r="83" spans="1:13">
      <c r="A83" s="389" t="s">
        <v>118</v>
      </c>
      <c r="B83" s="389"/>
      <c r="C83" s="389"/>
      <c r="D83" s="389"/>
      <c r="E83" s="37" t="s">
        <v>119</v>
      </c>
      <c r="F83" s="37" t="s">
        <v>90</v>
      </c>
      <c r="G83" s="37" t="s">
        <v>91</v>
      </c>
    </row>
    <row r="84" spans="1:13">
      <c r="A84" s="386" t="s">
        <v>120</v>
      </c>
      <c r="B84" s="387"/>
      <c r="C84" s="387"/>
      <c r="D84" s="388"/>
      <c r="E84" s="88">
        <v>1</v>
      </c>
      <c r="F84" s="28"/>
      <c r="G84" s="28"/>
    </row>
    <row r="85" spans="1:13">
      <c r="A85" s="386" t="s">
        <v>121</v>
      </c>
      <c r="B85" s="387"/>
      <c r="C85" s="387"/>
      <c r="D85" s="388"/>
      <c r="E85" s="88">
        <v>0</v>
      </c>
      <c r="F85" s="28"/>
      <c r="G85" s="28"/>
    </row>
    <row r="86" spans="1:13">
      <c r="A86" s="386" t="s">
        <v>122</v>
      </c>
      <c r="B86" s="387"/>
      <c r="C86" s="387"/>
      <c r="D86" s="388"/>
      <c r="E86" s="88">
        <v>0</v>
      </c>
      <c r="F86" s="28"/>
      <c r="G86" s="28"/>
    </row>
    <row r="87" spans="1:13">
      <c r="A87" s="386" t="s">
        <v>123</v>
      </c>
      <c r="B87" s="387"/>
      <c r="C87" s="387"/>
      <c r="D87" s="388"/>
      <c r="E87" s="88">
        <v>0</v>
      </c>
      <c r="F87" s="28"/>
      <c r="G87" s="28"/>
    </row>
    <row r="88" spans="1:13">
      <c r="A88" s="386" t="s">
        <v>124</v>
      </c>
      <c r="B88" s="387"/>
      <c r="C88" s="387"/>
      <c r="D88" s="388"/>
      <c r="E88" s="88">
        <v>24</v>
      </c>
      <c r="F88" s="28"/>
      <c r="G88" s="28"/>
    </row>
    <row r="89" spans="1:13" ht="15" customHeight="1">
      <c r="A89" s="386" t="s">
        <v>125</v>
      </c>
      <c r="B89" s="387"/>
      <c r="C89" s="387"/>
      <c r="D89" s="388"/>
      <c r="E89" s="88">
        <v>21</v>
      </c>
      <c r="F89" s="28"/>
      <c r="G89" s="28"/>
    </row>
    <row r="90" spans="1:13" ht="15" customHeight="1">
      <c r="A90" s="386" t="s">
        <v>95</v>
      </c>
      <c r="B90" s="387"/>
      <c r="C90" s="387"/>
      <c r="D90" s="388"/>
      <c r="E90" s="88">
        <v>0</v>
      </c>
      <c r="F90" s="28"/>
      <c r="G90" s="28"/>
    </row>
    <row r="91" spans="1:13">
      <c r="A91" s="386" t="s">
        <v>112</v>
      </c>
      <c r="B91" s="387"/>
      <c r="C91" s="387"/>
      <c r="D91" s="388"/>
      <c r="E91" s="88">
        <v>203</v>
      </c>
      <c r="F91" s="88">
        <v>12</v>
      </c>
      <c r="G91" s="88">
        <v>191</v>
      </c>
    </row>
    <row r="92" spans="1:13">
      <c r="D92" s="15"/>
      <c r="E92" s="25"/>
      <c r="F92" s="25"/>
      <c r="G92" s="25"/>
    </row>
    <row r="93" spans="1:13">
      <c r="A93" s="389" t="s">
        <v>126</v>
      </c>
      <c r="B93" s="389"/>
      <c r="C93" s="389"/>
      <c r="D93" s="389"/>
      <c r="E93" s="13" t="s">
        <v>119</v>
      </c>
      <c r="F93" s="25"/>
      <c r="G93" s="25"/>
    </row>
    <row r="94" spans="1:13" ht="15" customHeight="1">
      <c r="A94" s="386" t="s">
        <v>132</v>
      </c>
      <c r="B94" s="387"/>
      <c r="C94" s="387"/>
      <c r="D94" s="388"/>
      <c r="E94" s="88">
        <v>11</v>
      </c>
      <c r="F94" s="36"/>
      <c r="G94" s="36"/>
    </row>
    <row r="95" spans="1:13">
      <c r="A95" s="386" t="s">
        <v>112</v>
      </c>
      <c r="B95" s="387"/>
      <c r="C95" s="387"/>
      <c r="D95" s="388"/>
      <c r="E95" s="88">
        <v>12</v>
      </c>
      <c r="F95" s="36"/>
      <c r="G95" s="36"/>
    </row>
    <row r="96" spans="1:13" ht="15" customHeight="1">
      <c r="A96" s="386" t="s">
        <v>130</v>
      </c>
      <c r="B96" s="387"/>
      <c r="C96" s="387"/>
      <c r="D96" s="388"/>
      <c r="E96" s="88">
        <v>11</v>
      </c>
      <c r="F96" s="36"/>
      <c r="G96" s="36"/>
    </row>
    <row r="97" spans="1:12" ht="29.25" customHeight="1">
      <c r="A97" s="386" t="s">
        <v>131</v>
      </c>
      <c r="B97" s="387"/>
      <c r="C97" s="387"/>
      <c r="D97" s="388"/>
      <c r="E97" s="88">
        <v>0</v>
      </c>
      <c r="F97" s="36"/>
      <c r="G97" s="36"/>
    </row>
    <row r="98" spans="1:12">
      <c r="A98" s="386" t="s">
        <v>129</v>
      </c>
      <c r="B98" s="387"/>
      <c r="C98" s="387"/>
      <c r="D98" s="388"/>
      <c r="E98" s="89">
        <v>0.91666666666666663</v>
      </c>
      <c r="F98" s="36"/>
      <c r="G98" s="36"/>
    </row>
    <row r="99" spans="1:12">
      <c r="D99" s="15"/>
      <c r="E99" s="36"/>
      <c r="F99" s="36"/>
      <c r="G99" s="36"/>
    </row>
    <row r="100" spans="1:12">
      <c r="A100" s="389" t="s">
        <v>133</v>
      </c>
      <c r="B100" s="389"/>
      <c r="C100" s="389"/>
      <c r="D100" s="389"/>
      <c r="E100" s="37" t="s">
        <v>119</v>
      </c>
      <c r="F100" s="36"/>
      <c r="G100" s="36"/>
    </row>
    <row r="101" spans="1:12" ht="15" customHeight="1">
      <c r="A101" s="386" t="s">
        <v>132</v>
      </c>
      <c r="B101" s="387"/>
      <c r="C101" s="387"/>
      <c r="D101" s="388"/>
      <c r="E101" s="88">
        <v>0</v>
      </c>
      <c r="F101" s="36"/>
      <c r="G101" s="36"/>
    </row>
    <row r="102" spans="1:12">
      <c r="A102" s="386" t="s">
        <v>112</v>
      </c>
      <c r="B102" s="387"/>
      <c r="C102" s="387"/>
      <c r="D102" s="388"/>
      <c r="E102" s="88">
        <v>0</v>
      </c>
      <c r="F102" s="36"/>
      <c r="G102" s="36"/>
    </row>
    <row r="103" spans="1:12" ht="15" customHeight="1">
      <c r="A103" s="386" t="s">
        <v>130</v>
      </c>
      <c r="B103" s="387"/>
      <c r="C103" s="387"/>
      <c r="D103" s="388"/>
      <c r="E103" s="88">
        <v>0</v>
      </c>
      <c r="F103" s="36"/>
      <c r="G103" s="36"/>
    </row>
    <row r="104" spans="1:12" ht="30" customHeight="1">
      <c r="A104" s="386" t="s">
        <v>131</v>
      </c>
      <c r="B104" s="387"/>
      <c r="C104" s="387"/>
      <c r="D104" s="388"/>
      <c r="E104" s="88">
        <v>0</v>
      </c>
      <c r="F104" s="36"/>
      <c r="G104" s="36"/>
    </row>
    <row r="105" spans="1:12">
      <c r="A105" s="386" t="s">
        <v>129</v>
      </c>
      <c r="B105" s="387"/>
      <c r="C105" s="387"/>
      <c r="D105" s="388"/>
      <c r="E105" s="89">
        <v>0</v>
      </c>
      <c r="F105" s="36"/>
      <c r="G105" s="36"/>
    </row>
    <row r="106" spans="1:12">
      <c r="A106" s="19"/>
      <c r="B106" s="19"/>
      <c r="C106" s="19"/>
      <c r="D106" s="19"/>
      <c r="E106"/>
      <c r="G106" s="11"/>
    </row>
    <row r="107" spans="1:12">
      <c r="A107" s="20"/>
      <c r="B107" s="21"/>
      <c r="C107" s="21"/>
      <c r="D107" s="22"/>
      <c r="E107" s="22"/>
      <c r="F107" s="22"/>
      <c r="G107" s="20"/>
      <c r="H107" s="399" t="s">
        <v>267</v>
      </c>
      <c r="I107" s="399"/>
      <c r="J107" s="399"/>
      <c r="K107" s="399"/>
      <c r="L107" s="399"/>
    </row>
    <row r="108" spans="1:12" ht="35.25" customHeight="1">
      <c r="A108" s="400" t="s">
        <v>134</v>
      </c>
      <c r="B108" s="400"/>
      <c r="C108" s="400"/>
      <c r="D108" s="400"/>
      <c r="E108" s="402" t="s">
        <v>163</v>
      </c>
      <c r="F108" s="402" t="s">
        <v>292</v>
      </c>
      <c r="G108" s="404" t="s">
        <v>149</v>
      </c>
      <c r="H108" s="59" t="s">
        <v>191</v>
      </c>
      <c r="I108" s="59" t="s">
        <v>192</v>
      </c>
      <c r="J108" s="59" t="s">
        <v>196</v>
      </c>
      <c r="K108" s="59" t="s">
        <v>255</v>
      </c>
      <c r="L108" s="59" t="s">
        <v>256</v>
      </c>
    </row>
    <row r="109" spans="1:12" ht="17.25" customHeight="1">
      <c r="A109" s="401"/>
      <c r="B109" s="401"/>
      <c r="C109" s="401"/>
      <c r="D109" s="401"/>
      <c r="E109" s="403"/>
      <c r="F109" s="403"/>
      <c r="G109" s="405"/>
      <c r="H109" s="82">
        <v>1</v>
      </c>
      <c r="I109" s="65">
        <v>0.6</v>
      </c>
      <c r="J109" s="65">
        <v>0.1</v>
      </c>
      <c r="K109" s="65">
        <v>1</v>
      </c>
      <c r="L109" s="65">
        <v>0.1</v>
      </c>
    </row>
    <row r="110" spans="1:12">
      <c r="A110" s="406" t="s">
        <v>185</v>
      </c>
      <c r="B110" s="407"/>
      <c r="C110" s="407"/>
      <c r="D110" s="408"/>
      <c r="E110" s="38"/>
      <c r="F110" s="39"/>
      <c r="G110" s="39"/>
      <c r="H110" s="60"/>
      <c r="I110" s="60"/>
      <c r="J110" s="60"/>
      <c r="K110" s="54"/>
      <c r="L110" s="54"/>
    </row>
    <row r="111" spans="1:12">
      <c r="A111" s="409" t="s">
        <v>186</v>
      </c>
      <c r="B111" s="410"/>
      <c r="C111" s="410"/>
      <c r="D111" s="411"/>
      <c r="E111" s="40">
        <f>IF(D6="Other","N/A",IF(E25="","TBD",E25))</f>
        <v>5.5E-2</v>
      </c>
      <c r="F111" s="52">
        <f>E111</f>
        <v>5.5E-2</v>
      </c>
      <c r="G111" s="39"/>
      <c r="H111" s="60" t="s">
        <v>193</v>
      </c>
      <c r="I111" s="60" t="s">
        <v>194</v>
      </c>
      <c r="J111" s="60" t="s">
        <v>197</v>
      </c>
      <c r="K111" s="54"/>
      <c r="L111" s="54"/>
    </row>
    <row r="112" spans="1:12">
      <c r="A112" s="409" t="s">
        <v>188</v>
      </c>
      <c r="B112" s="410"/>
      <c r="C112" s="410"/>
      <c r="D112" s="411"/>
      <c r="E112" s="38"/>
      <c r="F112" s="39"/>
      <c r="G112" s="39"/>
      <c r="H112" s="60"/>
      <c r="I112" s="60"/>
      <c r="J112" s="60"/>
      <c r="K112" s="54"/>
      <c r="L112" s="54"/>
    </row>
    <row r="113" spans="1:12">
      <c r="A113" s="412" t="s">
        <v>173</v>
      </c>
      <c r="B113" s="413"/>
      <c r="C113" s="413"/>
      <c r="D113" s="414"/>
      <c r="E113" s="47">
        <f>IF(D6="Other","N/A",IF(E28="","TBD",E28))</f>
        <v>0</v>
      </c>
      <c r="F113" s="52">
        <f>E113</f>
        <v>0</v>
      </c>
      <c r="G113" s="30"/>
      <c r="H113" s="61">
        <v>0</v>
      </c>
      <c r="I113" s="60" t="s">
        <v>195</v>
      </c>
      <c r="J113" s="60" t="s">
        <v>198</v>
      </c>
      <c r="K113" s="54"/>
      <c r="L113" s="54"/>
    </row>
    <row r="114" spans="1:12">
      <c r="A114" s="412" t="s">
        <v>174</v>
      </c>
      <c r="B114" s="413"/>
      <c r="C114" s="413"/>
      <c r="D114" s="414"/>
      <c r="E114" s="47">
        <f>IF(D6="Other","N/A",IF(E29="","TBD",E29))</f>
        <v>0</v>
      </c>
      <c r="F114" s="52">
        <f>E114</f>
        <v>0</v>
      </c>
      <c r="G114" s="39"/>
      <c r="H114" s="61">
        <v>0</v>
      </c>
      <c r="I114" s="60" t="s">
        <v>195</v>
      </c>
      <c r="J114" s="60" t="s">
        <v>198</v>
      </c>
      <c r="K114" s="54"/>
      <c r="L114" s="54"/>
    </row>
    <row r="115" spans="1:12">
      <c r="A115" s="412" t="s">
        <v>175</v>
      </c>
      <c r="B115" s="413"/>
      <c r="C115" s="413"/>
      <c r="D115" s="414"/>
      <c r="E115" s="47">
        <f>IF(D6="Other","N/A",IF(E30="","TBD",E30))</f>
        <v>0</v>
      </c>
      <c r="F115" s="52">
        <f>E115</f>
        <v>0</v>
      </c>
      <c r="G115" s="39"/>
      <c r="H115" s="61">
        <v>0</v>
      </c>
      <c r="I115" s="60" t="s">
        <v>195</v>
      </c>
      <c r="J115" s="60" t="s">
        <v>198</v>
      </c>
      <c r="K115" s="54"/>
      <c r="L115" s="54"/>
    </row>
    <row r="116" spans="1:12">
      <c r="A116" s="412" t="s">
        <v>176</v>
      </c>
      <c r="B116" s="413"/>
      <c r="C116" s="413"/>
      <c r="D116" s="414"/>
      <c r="E116" s="47">
        <f>IF(D6="Other","N/A",IF(E31="","TBD",E31))</f>
        <v>0</v>
      </c>
      <c r="F116" s="52">
        <f>E116</f>
        <v>0</v>
      </c>
      <c r="G116" s="30"/>
      <c r="H116" s="61">
        <v>0</v>
      </c>
      <c r="I116" s="60" t="s">
        <v>195</v>
      </c>
      <c r="J116" s="60" t="s">
        <v>198</v>
      </c>
      <c r="K116" s="54"/>
      <c r="L116" s="54"/>
    </row>
    <row r="117" spans="1:12">
      <c r="A117" s="409" t="s">
        <v>189</v>
      </c>
      <c r="B117" s="410"/>
      <c r="C117" s="410"/>
      <c r="D117" s="411"/>
      <c r="E117" s="38"/>
      <c r="F117" s="39"/>
      <c r="G117" s="39"/>
      <c r="H117" s="60"/>
      <c r="I117" s="60"/>
      <c r="J117" s="60"/>
      <c r="K117" s="54"/>
      <c r="L117" s="54"/>
    </row>
    <row r="118" spans="1:12">
      <c r="A118" s="412" t="s">
        <v>190</v>
      </c>
      <c r="B118" s="413"/>
      <c r="C118" s="413"/>
      <c r="D118" s="414"/>
      <c r="E118" s="47">
        <f>IF(D6="Other","N/A",IF(E38="","TBD",((E38+F38)/(SUM(E34:F38)))))</f>
        <v>4.6875E-2</v>
      </c>
      <c r="F118" s="52">
        <f>E118</f>
        <v>4.6875E-2</v>
      </c>
      <c r="G118" s="39"/>
      <c r="H118" s="61">
        <v>0</v>
      </c>
      <c r="I118" s="60" t="s">
        <v>195</v>
      </c>
      <c r="J118" s="60" t="s">
        <v>198</v>
      </c>
      <c r="K118" s="54"/>
      <c r="L118" s="54"/>
    </row>
    <row r="119" spans="1:12">
      <c r="A119" s="412" t="s">
        <v>269</v>
      </c>
      <c r="B119" s="413"/>
      <c r="C119" s="413"/>
      <c r="D119" s="414"/>
      <c r="E119" s="47">
        <f>IF(D6="Other","N/A",IF(E34="","TBD",IF(D6="TH","N/A",((SUM(E34:F37))/(SUM(E34:F38))))))</f>
        <v>0.953125</v>
      </c>
      <c r="F119" s="52">
        <f>E119</f>
        <v>0.953125</v>
      </c>
      <c r="G119" s="39"/>
      <c r="H119" s="61">
        <v>1</v>
      </c>
      <c r="I119" s="60" t="s">
        <v>195</v>
      </c>
      <c r="J119" s="60" t="s">
        <v>199</v>
      </c>
      <c r="K119" s="54"/>
      <c r="L119" s="54"/>
    </row>
    <row r="120" spans="1:12">
      <c r="A120" s="412" t="s">
        <v>268</v>
      </c>
      <c r="B120" s="413"/>
      <c r="C120" s="413"/>
      <c r="D120" s="414"/>
      <c r="E120" s="47" t="str">
        <f>IF(E34="","TBD",IF(D6="TH",((SUM(E34:F35))/(SUM(E34:F38))),"N/A"))</f>
        <v>N/A</v>
      </c>
      <c r="F120" s="52" t="str">
        <f>E120</f>
        <v>N/A</v>
      </c>
      <c r="G120" s="30"/>
      <c r="H120" s="61">
        <v>1</v>
      </c>
      <c r="I120" s="60" t="s">
        <v>195</v>
      </c>
      <c r="J120" s="60" t="s">
        <v>199</v>
      </c>
      <c r="K120" s="54"/>
      <c r="L120" s="54"/>
    </row>
    <row r="121" spans="1:12">
      <c r="A121" s="406" t="s">
        <v>266</v>
      </c>
      <c r="B121" s="407"/>
      <c r="C121" s="407"/>
      <c r="D121" s="408"/>
      <c r="E121" s="38"/>
      <c r="F121" s="39"/>
      <c r="G121" s="39"/>
      <c r="H121" s="60"/>
      <c r="I121" s="60"/>
      <c r="J121" s="60"/>
      <c r="K121" s="54"/>
      <c r="L121" s="54"/>
    </row>
    <row r="122" spans="1:12">
      <c r="A122" s="409" t="s">
        <v>135</v>
      </c>
      <c r="B122" s="410"/>
      <c r="C122" s="410"/>
      <c r="D122" s="411"/>
      <c r="E122" s="38"/>
      <c r="F122" s="39"/>
      <c r="G122" s="39"/>
      <c r="H122" s="60"/>
      <c r="I122" s="60"/>
      <c r="J122" s="60"/>
      <c r="K122" s="54"/>
      <c r="L122" s="54"/>
    </row>
    <row r="123" spans="1:12">
      <c r="A123" s="415" t="s">
        <v>142</v>
      </c>
      <c r="B123" s="416"/>
      <c r="C123" s="416"/>
      <c r="D123" s="417"/>
      <c r="E123" s="40">
        <f>IF(D6="Other","N/A",IF(D6="","TBD",E67))</f>
        <v>0.19400000000000001</v>
      </c>
      <c r="F123" s="30"/>
      <c r="G123" s="78">
        <f>E123</f>
        <v>0.19400000000000001</v>
      </c>
      <c r="I123" s="60"/>
      <c r="K123" s="62" t="s">
        <v>203</v>
      </c>
      <c r="L123" s="60" t="s">
        <v>204</v>
      </c>
    </row>
    <row r="124" spans="1:12">
      <c r="A124" s="415" t="s">
        <v>242</v>
      </c>
      <c r="B124" s="416"/>
      <c r="C124" s="416"/>
      <c r="D124" s="417"/>
      <c r="E124" s="40">
        <f>IF(D6="","TBD",IF(D6="PSH",((E62+E66)/E65),"N/A"))</f>
        <v>0.19402985074626866</v>
      </c>
      <c r="F124" s="29">
        <f>E124</f>
        <v>0.19402985074626866</v>
      </c>
      <c r="G124" s="30"/>
      <c r="H124" s="60" t="s">
        <v>200</v>
      </c>
      <c r="I124" s="60" t="s">
        <v>201</v>
      </c>
      <c r="J124" s="60" t="s">
        <v>202</v>
      </c>
      <c r="K124" s="54"/>
      <c r="L124" s="54"/>
    </row>
    <row r="125" spans="1:12">
      <c r="A125" s="415" t="s">
        <v>243</v>
      </c>
      <c r="B125" s="416"/>
      <c r="C125" s="416"/>
      <c r="D125" s="417"/>
      <c r="E125" s="40" t="str">
        <f>IF(D6="","TBD",IF(D6="RRH",((E62+E66)/E65),IF(D6="TH",((E62+E66)/E65),"N/A")))</f>
        <v>N/A</v>
      </c>
      <c r="F125" s="41" t="str">
        <f>E125</f>
        <v>N/A</v>
      </c>
      <c r="G125" s="39"/>
      <c r="H125" s="60" t="s">
        <v>205</v>
      </c>
      <c r="I125" s="60" t="s">
        <v>206</v>
      </c>
      <c r="J125" s="60" t="s">
        <v>207</v>
      </c>
      <c r="K125" s="54"/>
      <c r="L125" s="54"/>
    </row>
    <row r="126" spans="1:12">
      <c r="A126" s="409" t="s">
        <v>143</v>
      </c>
      <c r="B126" s="410"/>
      <c r="C126" s="410"/>
      <c r="D126" s="411"/>
      <c r="E126" s="42"/>
      <c r="F126" s="30"/>
      <c r="G126" s="30"/>
      <c r="H126" s="60"/>
      <c r="I126" s="60"/>
      <c r="J126" s="60"/>
      <c r="K126" s="54"/>
      <c r="L126" s="54"/>
    </row>
    <row r="127" spans="1:12">
      <c r="A127" s="415" t="s">
        <v>142</v>
      </c>
      <c r="B127" s="416"/>
      <c r="C127" s="416"/>
      <c r="D127" s="417"/>
      <c r="E127" s="40">
        <f>IF(D6="Other","N/A",IF(D6="","TBD",F67))</f>
        <v>0.41</v>
      </c>
      <c r="F127" s="30"/>
      <c r="G127" s="78">
        <f>E127</f>
        <v>0.41</v>
      </c>
      <c r="H127" s="62"/>
      <c r="I127" s="60"/>
      <c r="J127" s="60"/>
      <c r="K127" s="62" t="s">
        <v>211</v>
      </c>
      <c r="L127" s="60" t="s">
        <v>223</v>
      </c>
    </row>
    <row r="128" spans="1:12" ht="15" customHeight="1">
      <c r="A128" s="415" t="s">
        <v>245</v>
      </c>
      <c r="B128" s="416"/>
      <c r="C128" s="416"/>
      <c r="D128" s="417"/>
      <c r="E128" s="40">
        <f>IF(D6="","TBD",IF(D6="PSH",((F62+F66)/F65),"N/A"))</f>
        <v>0.45522388059701491</v>
      </c>
      <c r="F128" s="29">
        <f>E128</f>
        <v>0.45522388059701491</v>
      </c>
      <c r="G128" s="30"/>
      <c r="H128" s="60" t="s">
        <v>205</v>
      </c>
      <c r="I128" s="60" t="s">
        <v>206</v>
      </c>
      <c r="J128" s="60" t="s">
        <v>207</v>
      </c>
      <c r="K128" s="54"/>
      <c r="L128" s="54"/>
    </row>
    <row r="129" spans="1:12" ht="15" customHeight="1">
      <c r="A129" s="415" t="s">
        <v>244</v>
      </c>
      <c r="B129" s="416"/>
      <c r="C129" s="416"/>
      <c r="D129" s="417"/>
      <c r="E129" s="40" t="str">
        <f>IF(D6="","TBD",IF(D6="RRH",((F62+F66)/F65),IF(D6="TH",((F62+F66)/F65),"N/A")))</f>
        <v>N/A</v>
      </c>
      <c r="F129" s="41" t="str">
        <f>E129</f>
        <v>N/A</v>
      </c>
      <c r="G129" s="39"/>
      <c r="H129" s="60" t="s">
        <v>208</v>
      </c>
      <c r="I129" s="60" t="s">
        <v>209</v>
      </c>
      <c r="J129" s="60" t="s">
        <v>210</v>
      </c>
      <c r="K129" s="54"/>
      <c r="L129" s="54"/>
    </row>
    <row r="130" spans="1:12">
      <c r="A130" s="409" t="s">
        <v>224</v>
      </c>
      <c r="B130" s="410"/>
      <c r="C130" s="410"/>
      <c r="D130" s="411"/>
      <c r="E130" s="38"/>
      <c r="F130" s="39"/>
      <c r="G130" s="39"/>
      <c r="H130" s="60"/>
      <c r="I130" s="60"/>
      <c r="J130" s="60"/>
      <c r="K130" s="54"/>
      <c r="L130" s="54"/>
    </row>
    <row r="131" spans="1:12">
      <c r="A131" s="418" t="s">
        <v>225</v>
      </c>
      <c r="B131" s="419"/>
      <c r="C131" s="419"/>
      <c r="D131" s="420"/>
      <c r="E131" s="40">
        <f>IF(D6="","TBD",IF(D6="Other","N/A",IF(D6="PSH",((E71+F71)/((E20+E22)-(E72+F72+E52))),"N/A")))</f>
        <v>0.85074626865671643</v>
      </c>
      <c r="F131" s="29">
        <f>E131</f>
        <v>0.85074626865671643</v>
      </c>
      <c r="G131" s="30"/>
      <c r="H131" s="60" t="s">
        <v>230</v>
      </c>
      <c r="I131" s="63" t="s">
        <v>231</v>
      </c>
      <c r="J131" s="60" t="s">
        <v>232</v>
      </c>
      <c r="K131" s="54"/>
      <c r="L131" s="54"/>
    </row>
    <row r="132" spans="1:12">
      <c r="A132" s="418" t="s">
        <v>226</v>
      </c>
      <c r="B132" s="419"/>
      <c r="C132" s="419"/>
      <c r="D132" s="420"/>
      <c r="E132" s="40" t="str">
        <f>IF(D6="","TBD",IF(D6="Other","N/A",IF(D6="PSH","N/A",((E71+F71)/((E20+E22)-(E72+F72+E52))))))</f>
        <v>N/A</v>
      </c>
      <c r="F132" s="29" t="str">
        <f>E132</f>
        <v>N/A</v>
      </c>
      <c r="G132" s="30"/>
      <c r="H132" s="60" t="s">
        <v>233</v>
      </c>
      <c r="I132" s="63" t="s">
        <v>234</v>
      </c>
      <c r="J132" s="60" t="s">
        <v>235</v>
      </c>
      <c r="K132" s="54"/>
      <c r="L132" s="54"/>
    </row>
    <row r="133" spans="1:12">
      <c r="A133" s="409" t="s">
        <v>227</v>
      </c>
      <c r="B133" s="410"/>
      <c r="C133" s="410"/>
      <c r="D133" s="411"/>
      <c r="E133" s="38"/>
      <c r="F133" s="39"/>
      <c r="G133" s="39"/>
      <c r="H133" s="60"/>
      <c r="I133" s="60"/>
      <c r="J133" s="60"/>
      <c r="K133" s="54"/>
      <c r="L133" s="54"/>
    </row>
    <row r="134" spans="1:12">
      <c r="A134" s="418" t="s">
        <v>228</v>
      </c>
      <c r="B134" s="419"/>
      <c r="C134" s="419"/>
      <c r="D134" s="420"/>
      <c r="E134" s="40">
        <f>IF(D6="","TBD",IF(D6="Other","N/A",IF(D6="PSH",((E80+E81+F80+F81)/((E19+E21)-(E77-F77-E79))),"N/A")))</f>
        <v>0.73568281938325997</v>
      </c>
      <c r="F134" s="29">
        <f>E134</f>
        <v>0.73568281938325997</v>
      </c>
      <c r="G134" s="30"/>
      <c r="H134" s="60" t="s">
        <v>236</v>
      </c>
      <c r="I134" s="60" t="s">
        <v>237</v>
      </c>
      <c r="J134" s="60" t="s">
        <v>238</v>
      </c>
      <c r="K134" s="54"/>
      <c r="L134" s="54"/>
    </row>
    <row r="135" spans="1:12">
      <c r="A135" s="418" t="s">
        <v>229</v>
      </c>
      <c r="B135" s="419"/>
      <c r="C135" s="419"/>
      <c r="D135" s="420"/>
      <c r="E135" s="40" t="str">
        <f>IF(D6="","TBD",IF(D6="Other","N/A",IF(D6="PSH","N/A",((E80+E81+F80+F81)/((E19+E21)-(E77-F77-E79))))))</f>
        <v>N/A</v>
      </c>
      <c r="F135" s="29" t="str">
        <f>E135</f>
        <v>N/A</v>
      </c>
      <c r="G135" s="30"/>
      <c r="H135" s="64" t="s">
        <v>239</v>
      </c>
      <c r="I135" s="63" t="s">
        <v>240</v>
      </c>
      <c r="J135" s="60" t="s">
        <v>241</v>
      </c>
      <c r="K135" s="54"/>
      <c r="L135" s="54"/>
    </row>
    <row r="136" spans="1:12">
      <c r="A136" s="409" t="s">
        <v>248</v>
      </c>
      <c r="B136" s="410"/>
      <c r="C136" s="410"/>
      <c r="D136" s="411"/>
      <c r="E136" s="38"/>
      <c r="F136" s="39"/>
      <c r="G136" s="39"/>
      <c r="H136" s="60"/>
      <c r="I136" s="60"/>
      <c r="J136" s="60"/>
      <c r="K136" s="54"/>
      <c r="L136" s="54"/>
    </row>
    <row r="137" spans="1:12">
      <c r="A137" s="418" t="s">
        <v>246</v>
      </c>
      <c r="B137" s="419"/>
      <c r="C137" s="419"/>
      <c r="D137" s="420"/>
      <c r="E137" s="40" t="str">
        <f>IF(D6="","TBD",IF(D6="TH","N/A",IF(D6="RRH",((SUM(E84:E88))/E91),"N/A")))</f>
        <v>N/A</v>
      </c>
      <c r="F137" s="41" t="str">
        <f>E137</f>
        <v>N/A</v>
      </c>
      <c r="G137" s="39"/>
      <c r="H137" s="61">
        <v>1</v>
      </c>
      <c r="I137" s="60" t="s">
        <v>249</v>
      </c>
      <c r="J137" s="60" t="s">
        <v>250</v>
      </c>
      <c r="K137" s="54"/>
      <c r="L137" s="54"/>
    </row>
    <row r="138" spans="1:12">
      <c r="A138" s="418" t="s">
        <v>247</v>
      </c>
      <c r="B138" s="419"/>
      <c r="C138" s="419"/>
      <c r="D138" s="420"/>
      <c r="E138" s="40" t="str">
        <f>IF(D6="","TBD",IF(D6="RRH","N/A",IF(D6="TH",((SUM(E84:E88))/E91),"N/A")))</f>
        <v>N/A</v>
      </c>
      <c r="F138" s="41"/>
      <c r="G138" s="39"/>
      <c r="H138" s="61">
        <v>1</v>
      </c>
      <c r="I138" s="60" t="s">
        <v>251</v>
      </c>
      <c r="J138" s="60" t="s">
        <v>252</v>
      </c>
      <c r="K138" s="54"/>
      <c r="L138" s="54"/>
    </row>
    <row r="139" spans="1:12">
      <c r="A139" s="409" t="s">
        <v>144</v>
      </c>
      <c r="B139" s="410"/>
      <c r="C139" s="410"/>
      <c r="D139" s="411"/>
      <c r="E139" s="40">
        <f>IF(D6="","TBD",IF(D6="PSH",((E96+E103+E21)/((E21+E95+E102)-(E97+E104))),"N/A"))</f>
        <v>0.99507389162561577</v>
      </c>
      <c r="F139" s="29">
        <f t="shared" ref="F139:F141" si="0">E139</f>
        <v>0.99507389162561577</v>
      </c>
      <c r="G139" s="78">
        <f>E139</f>
        <v>0.99507389162561577</v>
      </c>
      <c r="H139" s="61">
        <v>1</v>
      </c>
      <c r="I139" s="60" t="s">
        <v>249</v>
      </c>
      <c r="J139" s="60" t="s">
        <v>250</v>
      </c>
      <c r="K139" s="60" t="s">
        <v>257</v>
      </c>
      <c r="L139" s="60" t="s">
        <v>258</v>
      </c>
    </row>
    <row r="140" spans="1:12">
      <c r="A140" s="409" t="s">
        <v>145</v>
      </c>
      <c r="B140" s="410"/>
      <c r="C140" s="410"/>
      <c r="D140" s="411"/>
      <c r="E140" s="40" t="str">
        <f>IF(D6="","TBD",IF(D6="RRH",(((E94+E101)/((E95-E97)+(E102-E104)))),IF(D6="TH",(((E94+E101)/((E95-E97)+(E102-E104)))),"N/A")))</f>
        <v>N/A</v>
      </c>
      <c r="F140" s="41" t="str">
        <f t="shared" si="0"/>
        <v>N/A</v>
      </c>
      <c r="G140" s="92" t="str">
        <f>E140</f>
        <v>N/A</v>
      </c>
      <c r="H140" s="61">
        <v>1</v>
      </c>
      <c r="I140" s="60" t="s">
        <v>253</v>
      </c>
      <c r="J140" s="60" t="s">
        <v>254</v>
      </c>
      <c r="K140" s="60" t="s">
        <v>259</v>
      </c>
      <c r="L140" s="60" t="s">
        <v>260</v>
      </c>
    </row>
    <row r="141" spans="1:12">
      <c r="A141" s="409" t="s">
        <v>141</v>
      </c>
      <c r="B141" s="410"/>
      <c r="C141" s="410"/>
      <c r="D141" s="411"/>
      <c r="E141" s="40">
        <f>IF(D6="","TBD",IF(D6="Other","N/A",((AVERAGE(E44:E47))/G6)))</f>
        <v>0.96086956521739131</v>
      </c>
      <c r="F141" s="29">
        <f t="shared" si="0"/>
        <v>0.96086956521739131</v>
      </c>
      <c r="G141" s="30"/>
      <c r="H141" s="61">
        <v>1</v>
      </c>
      <c r="I141" s="60" t="s">
        <v>249</v>
      </c>
      <c r="J141" s="60" t="s">
        <v>250</v>
      </c>
      <c r="K141" s="54"/>
      <c r="L141" s="54"/>
    </row>
    <row r="142" spans="1:12" s="56" customFormat="1">
      <c r="A142" s="75"/>
      <c r="B142" s="75"/>
      <c r="C142" s="75"/>
      <c r="D142" s="75"/>
      <c r="E142" s="44"/>
      <c r="F142" s="45"/>
      <c r="G142" s="76"/>
      <c r="H142" s="55"/>
      <c r="I142" s="55"/>
      <c r="J142" s="55"/>
    </row>
    <row r="143" spans="1:12" s="56" customFormat="1">
      <c r="A143" s="66"/>
      <c r="B143" s="66"/>
      <c r="C143" s="66"/>
      <c r="D143" s="66"/>
      <c r="E143" s="67"/>
      <c r="F143" s="68"/>
      <c r="G143" s="58"/>
      <c r="H143" s="55"/>
      <c r="I143" s="55"/>
      <c r="J143" s="55"/>
    </row>
    <row r="144" spans="1:12" s="56" customFormat="1">
      <c r="A144" s="66"/>
      <c r="B144" s="66"/>
      <c r="C144" s="66"/>
      <c r="D144" s="66"/>
      <c r="E144" s="67"/>
      <c r="F144" s="68"/>
      <c r="G144" s="58"/>
      <c r="H144" s="55"/>
      <c r="I144" s="55"/>
      <c r="J144" s="55"/>
    </row>
    <row r="145" spans="1:10" s="56" customFormat="1">
      <c r="A145" s="66"/>
      <c r="B145" s="66"/>
      <c r="C145" s="66"/>
      <c r="D145" s="66"/>
      <c r="E145" s="67"/>
      <c r="F145" s="68"/>
      <c r="G145" s="58"/>
      <c r="H145" s="55"/>
      <c r="I145" s="55"/>
      <c r="J145" s="55"/>
    </row>
    <row r="146" spans="1:10" s="56" customFormat="1">
      <c r="A146" s="66"/>
      <c r="B146" s="66"/>
      <c r="C146" s="66"/>
      <c r="D146" s="66"/>
      <c r="E146" s="67"/>
      <c r="F146" s="68"/>
      <c r="G146" s="58"/>
      <c r="H146" s="55"/>
      <c r="I146" s="55"/>
      <c r="J146" s="55"/>
    </row>
    <row r="147" spans="1:10" s="56" customFormat="1">
      <c r="A147" s="66"/>
      <c r="B147" s="66"/>
      <c r="C147" s="66"/>
      <c r="D147" s="66"/>
      <c r="E147" s="67"/>
      <c r="F147" s="68"/>
      <c r="G147" s="58"/>
      <c r="H147" s="55"/>
      <c r="I147" s="55"/>
      <c r="J147" s="55"/>
    </row>
    <row r="148" spans="1:10" s="56" customFormat="1">
      <c r="A148" s="66"/>
      <c r="B148" s="66"/>
      <c r="C148" s="66"/>
      <c r="D148" s="66"/>
      <c r="E148" s="67"/>
      <c r="F148" s="68"/>
      <c r="G148" s="58"/>
      <c r="H148" s="55"/>
      <c r="I148" s="55"/>
      <c r="J148" s="55"/>
    </row>
    <row r="149" spans="1:10" s="56" customFormat="1">
      <c r="B149" s="69"/>
      <c r="C149" s="69"/>
      <c r="D149" s="70"/>
      <c r="E149" s="70"/>
      <c r="F149" s="70"/>
      <c r="H149" s="55"/>
      <c r="I149" s="55"/>
      <c r="J149" s="55"/>
    </row>
    <row r="150" spans="1:10" s="56" customFormat="1">
      <c r="B150" s="69"/>
      <c r="C150" s="69"/>
      <c r="D150" s="70"/>
      <c r="E150" s="70"/>
      <c r="F150" s="70"/>
      <c r="H150" s="55"/>
      <c r="I150" s="55"/>
      <c r="J150" s="55"/>
    </row>
    <row r="151" spans="1:10" s="56" customFormat="1">
      <c r="B151" s="69"/>
      <c r="C151" s="69"/>
      <c r="D151" s="70"/>
      <c r="E151" s="70"/>
      <c r="F151" s="70"/>
      <c r="H151" s="55"/>
      <c r="I151" s="55"/>
      <c r="J151" s="55"/>
    </row>
    <row r="152" spans="1:10" s="56" customFormat="1">
      <c r="B152" s="69"/>
      <c r="C152" s="69"/>
      <c r="D152" s="70"/>
      <c r="E152" s="70"/>
      <c r="F152" s="70"/>
      <c r="H152" s="55"/>
      <c r="I152" s="55"/>
      <c r="J152" s="55"/>
    </row>
    <row r="153" spans="1:10" s="56" customFormat="1">
      <c r="B153" s="69"/>
      <c r="C153" s="69"/>
      <c r="D153" s="70"/>
      <c r="E153" s="70"/>
      <c r="F153" s="70"/>
      <c r="H153" s="55"/>
      <c r="I153" s="55"/>
      <c r="J153" s="55"/>
    </row>
    <row r="154" spans="1:10" s="56" customFormat="1">
      <c r="B154" s="69"/>
      <c r="C154" s="69"/>
      <c r="D154" s="70"/>
      <c r="E154" s="70"/>
      <c r="F154" s="70"/>
      <c r="H154" s="55"/>
      <c r="I154" s="55"/>
      <c r="J154" s="55"/>
    </row>
    <row r="155" spans="1:10" s="56" customFormat="1">
      <c r="B155" s="69"/>
      <c r="C155" s="69"/>
      <c r="D155" s="70"/>
      <c r="E155" s="70"/>
      <c r="F155" s="70"/>
      <c r="H155" s="55"/>
      <c r="I155" s="55"/>
      <c r="J155" s="55"/>
    </row>
    <row r="156" spans="1:10" s="56" customFormat="1">
      <c r="B156" s="69"/>
      <c r="C156" s="69"/>
      <c r="D156" s="70"/>
      <c r="E156" s="70"/>
      <c r="F156" s="70"/>
      <c r="H156" s="55"/>
      <c r="I156" s="55"/>
      <c r="J156" s="55"/>
    </row>
    <row r="157" spans="1:10" s="56" customFormat="1">
      <c r="B157" s="69"/>
      <c r="C157" s="69"/>
      <c r="D157" s="70"/>
      <c r="E157" s="70"/>
      <c r="F157" s="70"/>
      <c r="H157" s="55"/>
      <c r="I157" s="55"/>
      <c r="J157" s="55"/>
    </row>
    <row r="158" spans="1:10" s="56" customFormat="1">
      <c r="B158" s="69"/>
      <c r="C158" s="69"/>
      <c r="D158" s="70"/>
      <c r="E158" s="70"/>
      <c r="F158" s="70"/>
      <c r="H158" s="55"/>
      <c r="I158" s="55"/>
      <c r="J158" s="55"/>
    </row>
    <row r="159" spans="1:10" s="56" customFormat="1">
      <c r="B159" s="69"/>
      <c r="C159" s="69"/>
      <c r="D159" s="70"/>
      <c r="E159" s="70"/>
      <c r="F159" s="70"/>
      <c r="H159" s="55"/>
      <c r="I159" s="55"/>
      <c r="J159" s="55"/>
    </row>
    <row r="160" spans="1:10" s="56" customFormat="1">
      <c r="B160" s="69"/>
      <c r="C160" s="69"/>
      <c r="D160" s="70"/>
      <c r="E160" s="70"/>
      <c r="F160" s="70"/>
      <c r="H160" s="55"/>
      <c r="I160" s="55"/>
      <c r="J160" s="55"/>
    </row>
    <row r="161" spans="2:10" s="56" customFormat="1">
      <c r="B161" s="69"/>
      <c r="C161" s="69"/>
      <c r="D161" s="70"/>
      <c r="E161" s="70"/>
      <c r="F161" s="70"/>
      <c r="H161" s="55"/>
      <c r="I161" s="55"/>
      <c r="J161" s="55"/>
    </row>
    <row r="162" spans="2:10" s="56" customFormat="1">
      <c r="B162" s="69"/>
      <c r="C162" s="69"/>
      <c r="D162" s="70"/>
      <c r="E162" s="70"/>
      <c r="F162" s="70"/>
      <c r="H162" s="55"/>
      <c r="I162" s="55"/>
      <c r="J162" s="55"/>
    </row>
    <row r="163" spans="2:10" s="56" customFormat="1">
      <c r="B163" s="69"/>
      <c r="C163" s="69"/>
      <c r="D163" s="70"/>
      <c r="E163" s="70"/>
      <c r="F163" s="70"/>
      <c r="H163" s="55"/>
      <c r="I163" s="55"/>
      <c r="J163" s="55"/>
    </row>
    <row r="164" spans="2:10" s="56" customFormat="1">
      <c r="B164" s="69"/>
      <c r="C164" s="69"/>
      <c r="D164" s="70"/>
      <c r="E164" s="70"/>
      <c r="F164" s="70"/>
      <c r="H164" s="55"/>
      <c r="I164" s="55"/>
      <c r="J164" s="55"/>
    </row>
    <row r="165" spans="2:10" s="56" customFormat="1">
      <c r="B165" s="69"/>
      <c r="C165" s="69"/>
      <c r="D165" s="70"/>
      <c r="E165" s="70"/>
      <c r="F165" s="70"/>
      <c r="H165" s="55"/>
      <c r="I165" s="55"/>
      <c r="J165" s="55"/>
    </row>
    <row r="166" spans="2:10" s="56" customFormat="1">
      <c r="B166" s="69"/>
      <c r="C166" s="69"/>
      <c r="D166" s="70"/>
      <c r="E166" s="70"/>
      <c r="F166" s="70"/>
      <c r="H166" s="55"/>
      <c r="I166" s="55"/>
      <c r="J166" s="55"/>
    </row>
    <row r="167" spans="2:10" s="56" customFormat="1">
      <c r="B167" s="69"/>
      <c r="C167" s="69"/>
      <c r="D167" s="70"/>
      <c r="E167" s="70"/>
      <c r="F167" s="70"/>
      <c r="H167" s="55"/>
      <c r="I167" s="55"/>
      <c r="J167" s="55"/>
    </row>
    <row r="168" spans="2:10" s="56" customFormat="1">
      <c r="B168" s="69"/>
      <c r="C168" s="69"/>
      <c r="D168" s="70"/>
      <c r="E168" s="70"/>
      <c r="F168" s="70"/>
      <c r="H168" s="55"/>
      <c r="I168" s="55"/>
      <c r="J168" s="55"/>
    </row>
    <row r="169" spans="2:10" s="56" customFormat="1">
      <c r="B169" s="69"/>
      <c r="C169" s="69"/>
      <c r="D169" s="70"/>
      <c r="E169" s="70"/>
      <c r="F169" s="70"/>
      <c r="H169" s="55"/>
      <c r="I169" s="55"/>
      <c r="J169" s="55"/>
    </row>
    <row r="170" spans="2:10" s="56" customFormat="1">
      <c r="B170" s="69"/>
      <c r="C170" s="69"/>
      <c r="D170" s="70"/>
      <c r="E170" s="70"/>
      <c r="F170" s="70"/>
      <c r="H170" s="55"/>
      <c r="I170" s="55"/>
      <c r="J170" s="55"/>
    </row>
    <row r="171" spans="2:10" s="56" customFormat="1">
      <c r="B171" s="69"/>
      <c r="C171" s="69"/>
      <c r="D171" s="70"/>
      <c r="E171" s="70"/>
      <c r="F171" s="70"/>
      <c r="H171" s="55"/>
      <c r="I171" s="55"/>
      <c r="J171" s="55"/>
    </row>
    <row r="172" spans="2:10" s="56" customFormat="1">
      <c r="B172" s="69"/>
      <c r="C172" s="69"/>
      <c r="D172" s="70"/>
      <c r="E172" s="70"/>
      <c r="F172" s="70"/>
      <c r="H172" s="55"/>
      <c r="I172" s="55"/>
      <c r="J172" s="55"/>
    </row>
    <row r="173" spans="2:10" s="56" customFormat="1">
      <c r="B173" s="69"/>
      <c r="C173" s="69"/>
      <c r="D173" s="70"/>
      <c r="E173" s="70"/>
      <c r="F173" s="70"/>
      <c r="H173" s="55"/>
      <c r="I173" s="55"/>
      <c r="J173" s="55"/>
    </row>
    <row r="174" spans="2:10" s="56" customFormat="1">
      <c r="B174" s="69"/>
      <c r="C174" s="69"/>
      <c r="D174" s="70"/>
      <c r="E174" s="70"/>
      <c r="F174" s="70"/>
      <c r="H174" s="55"/>
      <c r="I174" s="55"/>
      <c r="J174" s="55"/>
    </row>
    <row r="175" spans="2:10" s="56" customFormat="1">
      <c r="B175" s="69"/>
      <c r="C175" s="69"/>
      <c r="D175" s="70"/>
      <c r="E175" s="70"/>
      <c r="F175" s="70"/>
      <c r="H175" s="55"/>
      <c r="I175" s="55"/>
      <c r="J175" s="55"/>
    </row>
    <row r="176" spans="2:10" s="56" customFormat="1">
      <c r="B176" s="69"/>
      <c r="C176" s="69"/>
      <c r="D176" s="70"/>
      <c r="E176" s="70"/>
      <c r="F176" s="70"/>
      <c r="H176" s="55"/>
      <c r="I176" s="55"/>
      <c r="J176" s="55"/>
    </row>
    <row r="177" spans="2:10" s="56" customFormat="1">
      <c r="B177" s="69"/>
      <c r="C177" s="69"/>
      <c r="D177" s="70"/>
      <c r="E177" s="70"/>
      <c r="F177" s="70"/>
      <c r="H177" s="55"/>
      <c r="I177" s="55"/>
      <c r="J177" s="55"/>
    </row>
    <row r="178" spans="2:10" s="56" customFormat="1">
      <c r="B178" s="69"/>
      <c r="C178" s="69"/>
      <c r="D178" s="70"/>
      <c r="E178" s="70"/>
      <c r="F178" s="70"/>
      <c r="H178" s="55"/>
      <c r="I178" s="55"/>
      <c r="J178" s="55"/>
    </row>
    <row r="179" spans="2:10" s="56" customFormat="1">
      <c r="B179" s="69"/>
      <c r="C179" s="69"/>
      <c r="D179" s="70"/>
      <c r="E179" s="70"/>
      <c r="F179" s="70"/>
      <c r="H179" s="55"/>
      <c r="I179" s="55"/>
      <c r="J179" s="55"/>
    </row>
    <row r="180" spans="2:10" s="56" customFormat="1">
      <c r="B180" s="69"/>
      <c r="C180" s="69"/>
      <c r="D180" s="70"/>
      <c r="E180" s="70"/>
      <c r="F180" s="70"/>
      <c r="H180" s="55"/>
      <c r="I180" s="55"/>
      <c r="J180" s="55"/>
    </row>
    <row r="181" spans="2:10" s="56" customFormat="1">
      <c r="B181" s="69"/>
      <c r="C181" s="69"/>
      <c r="D181" s="70"/>
      <c r="E181" s="70"/>
      <c r="F181" s="70"/>
      <c r="H181" s="55"/>
      <c r="I181" s="55"/>
      <c r="J181" s="55"/>
    </row>
    <row r="182" spans="2:10" s="56" customFormat="1">
      <c r="B182" s="69"/>
      <c r="C182" s="69"/>
      <c r="D182" s="70"/>
      <c r="E182" s="70"/>
      <c r="F182" s="70"/>
      <c r="H182" s="55"/>
      <c r="I182" s="55"/>
      <c r="J182" s="55"/>
    </row>
    <row r="183" spans="2:10" s="56" customFormat="1">
      <c r="B183" s="69"/>
      <c r="C183" s="69"/>
      <c r="D183" s="70"/>
      <c r="E183" s="70"/>
      <c r="F183" s="70"/>
      <c r="H183" s="55"/>
      <c r="I183" s="55"/>
      <c r="J183" s="55"/>
    </row>
    <row r="184" spans="2:10" s="56" customFormat="1">
      <c r="B184" s="69"/>
      <c r="C184" s="69"/>
      <c r="D184" s="70"/>
      <c r="E184" s="70"/>
      <c r="F184" s="70"/>
      <c r="H184" s="55"/>
      <c r="I184" s="55"/>
      <c r="J184" s="55"/>
    </row>
    <row r="185" spans="2:10" s="56" customFormat="1">
      <c r="B185" s="69"/>
      <c r="C185" s="69"/>
      <c r="D185" s="70"/>
      <c r="E185" s="70"/>
      <c r="F185" s="70"/>
      <c r="H185" s="55"/>
      <c r="I185" s="55"/>
      <c r="J185" s="55"/>
    </row>
    <row r="186" spans="2:10" s="56" customFormat="1">
      <c r="B186" s="69"/>
      <c r="C186" s="69"/>
      <c r="D186" s="70"/>
      <c r="E186" s="70"/>
      <c r="F186" s="70"/>
      <c r="H186" s="55"/>
      <c r="I186" s="55"/>
      <c r="J186" s="55"/>
    </row>
    <row r="187" spans="2:10" s="56" customFormat="1">
      <c r="B187" s="69"/>
      <c r="C187" s="69"/>
      <c r="D187" s="70"/>
      <c r="E187" s="70"/>
      <c r="F187" s="70"/>
      <c r="H187" s="55"/>
      <c r="I187" s="55"/>
      <c r="J187" s="55"/>
    </row>
    <row r="188" spans="2:10" s="56" customFormat="1">
      <c r="B188" s="69"/>
      <c r="C188" s="69"/>
      <c r="D188" s="70"/>
      <c r="E188" s="70"/>
      <c r="F188" s="70"/>
      <c r="H188" s="55"/>
      <c r="I188" s="55"/>
      <c r="J188" s="55"/>
    </row>
    <row r="189" spans="2:10" s="56" customFormat="1">
      <c r="B189" s="69"/>
      <c r="C189" s="69"/>
      <c r="D189" s="70"/>
      <c r="E189" s="70"/>
      <c r="F189" s="70"/>
      <c r="H189" s="55"/>
      <c r="I189" s="55"/>
      <c r="J189" s="55"/>
    </row>
    <row r="190" spans="2:10" s="56" customFormat="1">
      <c r="B190" s="69"/>
      <c r="C190" s="69"/>
      <c r="D190" s="70"/>
      <c r="E190" s="70"/>
      <c r="F190" s="70"/>
      <c r="H190" s="55"/>
      <c r="I190" s="55"/>
      <c r="J190" s="55"/>
    </row>
    <row r="191" spans="2:10" s="56" customFormat="1">
      <c r="B191" s="69"/>
      <c r="C191" s="69"/>
      <c r="D191" s="70"/>
      <c r="E191" s="70"/>
      <c r="F191" s="70"/>
      <c r="H191" s="55"/>
      <c r="I191" s="55"/>
      <c r="J191" s="55"/>
    </row>
    <row r="192" spans="2:10" s="56" customFormat="1">
      <c r="B192" s="69"/>
      <c r="C192" s="69"/>
      <c r="D192" s="70"/>
      <c r="E192" s="70"/>
      <c r="F192" s="70"/>
      <c r="H192" s="55"/>
      <c r="I192" s="55"/>
      <c r="J192" s="55"/>
    </row>
    <row r="193" spans="2:10" s="56" customFormat="1">
      <c r="B193" s="69"/>
      <c r="C193" s="69"/>
      <c r="D193" s="70"/>
      <c r="E193" s="70"/>
      <c r="F193" s="70"/>
      <c r="H193" s="55"/>
      <c r="I193" s="55"/>
      <c r="J193" s="55"/>
    </row>
    <row r="194" spans="2:10" s="56" customFormat="1">
      <c r="B194" s="69"/>
      <c r="C194" s="69"/>
      <c r="D194" s="70"/>
      <c r="E194" s="70"/>
      <c r="F194" s="70"/>
      <c r="H194" s="55"/>
      <c r="I194" s="55"/>
      <c r="J194" s="55"/>
    </row>
    <row r="195" spans="2:10" s="56" customFormat="1">
      <c r="B195" s="69"/>
      <c r="C195" s="69"/>
      <c r="D195" s="70"/>
      <c r="E195" s="70"/>
      <c r="F195" s="70"/>
      <c r="H195" s="55"/>
      <c r="I195" s="55"/>
      <c r="J195" s="55"/>
    </row>
    <row r="196" spans="2:10" s="56" customFormat="1">
      <c r="B196" s="69"/>
      <c r="C196" s="69"/>
      <c r="D196" s="70"/>
      <c r="E196" s="70"/>
      <c r="F196" s="70"/>
      <c r="H196" s="55"/>
      <c r="I196" s="55"/>
      <c r="J196" s="55"/>
    </row>
    <row r="197" spans="2:10" s="56" customFormat="1">
      <c r="B197" s="69"/>
      <c r="C197" s="69"/>
      <c r="D197" s="70"/>
      <c r="E197" s="70"/>
      <c r="F197" s="70"/>
      <c r="H197" s="55"/>
      <c r="I197" s="55"/>
      <c r="J197" s="55"/>
    </row>
    <row r="198" spans="2:10" s="56" customFormat="1">
      <c r="B198" s="69"/>
      <c r="C198" s="69"/>
      <c r="D198" s="70"/>
      <c r="E198" s="70"/>
      <c r="F198" s="70"/>
      <c r="H198" s="55"/>
      <c r="I198" s="55"/>
      <c r="J198" s="55"/>
    </row>
    <row r="199" spans="2:10" s="56" customFormat="1">
      <c r="B199" s="69"/>
      <c r="C199" s="69"/>
      <c r="D199" s="70"/>
      <c r="E199" s="70"/>
      <c r="F199" s="70"/>
      <c r="H199" s="55"/>
      <c r="I199" s="55"/>
      <c r="J199" s="55"/>
    </row>
    <row r="200" spans="2:10" s="56" customFormat="1">
      <c r="B200" s="69"/>
      <c r="C200" s="69"/>
      <c r="D200" s="70"/>
      <c r="E200" s="70"/>
      <c r="F200" s="70"/>
      <c r="H200" s="55"/>
      <c r="I200" s="55"/>
      <c r="J200" s="55"/>
    </row>
    <row r="201" spans="2:10" s="56" customFormat="1">
      <c r="B201" s="69"/>
      <c r="C201" s="69"/>
      <c r="D201" s="70"/>
      <c r="E201" s="70"/>
      <c r="F201" s="70"/>
      <c r="H201" s="55"/>
      <c r="I201" s="55"/>
      <c r="J201" s="55"/>
    </row>
    <row r="202" spans="2:10" s="56" customFormat="1">
      <c r="B202" s="69"/>
      <c r="C202" s="69"/>
      <c r="D202" s="70"/>
      <c r="E202" s="70"/>
      <c r="F202" s="70"/>
      <c r="H202" s="55"/>
      <c r="I202" s="55"/>
      <c r="J202" s="55"/>
    </row>
    <row r="203" spans="2:10" s="56" customFormat="1">
      <c r="B203" s="69"/>
      <c r="C203" s="69"/>
      <c r="D203" s="70"/>
      <c r="E203" s="70"/>
      <c r="F203" s="70"/>
      <c r="H203" s="55"/>
      <c r="I203" s="55"/>
      <c r="J203" s="55"/>
    </row>
    <row r="204" spans="2:10" s="56" customFormat="1">
      <c r="B204" s="69"/>
      <c r="C204" s="69"/>
      <c r="D204" s="70"/>
      <c r="E204" s="70"/>
      <c r="F204" s="70"/>
      <c r="H204" s="55"/>
      <c r="I204" s="55"/>
      <c r="J204" s="55"/>
    </row>
    <row r="205" spans="2:10" s="56" customFormat="1">
      <c r="B205" s="69"/>
      <c r="C205" s="69"/>
      <c r="D205" s="70"/>
      <c r="E205" s="70"/>
      <c r="F205" s="70"/>
      <c r="H205" s="55"/>
      <c r="I205" s="55"/>
      <c r="J205" s="55"/>
    </row>
    <row r="206" spans="2:10" s="56" customFormat="1">
      <c r="B206" s="69"/>
      <c r="C206" s="69"/>
      <c r="D206" s="70"/>
      <c r="E206" s="70"/>
      <c r="F206" s="70"/>
      <c r="H206" s="55"/>
      <c r="I206" s="55"/>
      <c r="J206" s="55"/>
    </row>
    <row r="207" spans="2:10" s="56" customFormat="1">
      <c r="B207" s="69"/>
      <c r="C207" s="69"/>
      <c r="D207" s="70"/>
      <c r="E207" s="70"/>
      <c r="F207" s="70"/>
      <c r="H207" s="55"/>
      <c r="I207" s="55"/>
      <c r="J207" s="55"/>
    </row>
    <row r="208" spans="2:10" s="56" customFormat="1">
      <c r="B208" s="69"/>
      <c r="C208" s="69"/>
      <c r="D208" s="70"/>
      <c r="E208" s="70"/>
      <c r="F208" s="70"/>
      <c r="H208" s="55"/>
      <c r="I208" s="55"/>
      <c r="J208" s="55"/>
    </row>
    <row r="209" spans="2:10" s="56" customFormat="1">
      <c r="B209" s="69"/>
      <c r="C209" s="69"/>
      <c r="D209" s="70"/>
      <c r="E209" s="70"/>
      <c r="F209" s="70"/>
      <c r="H209" s="55"/>
      <c r="I209" s="55"/>
      <c r="J209" s="55"/>
    </row>
    <row r="210" spans="2:10" s="56" customFormat="1">
      <c r="B210" s="69"/>
      <c r="C210" s="69"/>
      <c r="D210" s="70"/>
      <c r="E210" s="70"/>
      <c r="F210" s="70"/>
      <c r="H210" s="55"/>
      <c r="I210" s="55"/>
      <c r="J210" s="55"/>
    </row>
    <row r="211" spans="2:10" s="56" customFormat="1">
      <c r="B211" s="69"/>
      <c r="C211" s="69"/>
      <c r="D211" s="70"/>
      <c r="E211" s="70"/>
      <c r="F211" s="70"/>
      <c r="H211" s="55"/>
      <c r="I211" s="55"/>
      <c r="J211" s="55"/>
    </row>
    <row r="212" spans="2:10" s="56" customFormat="1">
      <c r="B212" s="69"/>
      <c r="C212" s="69"/>
      <c r="D212" s="70"/>
      <c r="E212" s="70"/>
      <c r="F212" s="70"/>
      <c r="H212" s="55"/>
      <c r="I212" s="55"/>
      <c r="J212" s="55"/>
    </row>
    <row r="213" spans="2:10" s="56" customFormat="1">
      <c r="B213" s="69"/>
      <c r="C213" s="69"/>
      <c r="D213" s="70"/>
      <c r="E213" s="70"/>
      <c r="F213" s="70"/>
      <c r="H213" s="55"/>
      <c r="I213" s="55"/>
      <c r="J213" s="55"/>
    </row>
    <row r="214" spans="2:10" s="56" customFormat="1">
      <c r="B214" s="69"/>
      <c r="C214" s="69"/>
      <c r="D214" s="70"/>
      <c r="E214" s="70"/>
      <c r="F214" s="70"/>
      <c r="H214" s="55"/>
      <c r="I214" s="55"/>
      <c r="J214" s="55"/>
    </row>
    <row r="215" spans="2:10" s="56" customFormat="1">
      <c r="B215" s="69"/>
      <c r="C215" s="69"/>
      <c r="D215" s="70"/>
      <c r="E215" s="70"/>
      <c r="F215" s="70"/>
      <c r="H215" s="55"/>
      <c r="I215" s="55"/>
      <c r="J215" s="55"/>
    </row>
    <row r="216" spans="2:10" s="56" customFormat="1">
      <c r="B216" s="69"/>
      <c r="C216" s="69"/>
      <c r="D216" s="70"/>
      <c r="E216" s="70"/>
      <c r="F216" s="70"/>
      <c r="H216" s="55"/>
      <c r="I216" s="55"/>
      <c r="J216" s="55"/>
    </row>
    <row r="217" spans="2:10" s="56" customFormat="1">
      <c r="B217" s="69"/>
      <c r="C217" s="69"/>
      <c r="D217" s="70"/>
      <c r="E217" s="70"/>
      <c r="F217" s="70"/>
      <c r="H217" s="55"/>
      <c r="I217" s="55"/>
      <c r="J217" s="55"/>
    </row>
    <row r="218" spans="2:10" s="56" customFormat="1">
      <c r="B218" s="69"/>
      <c r="C218" s="69"/>
      <c r="D218" s="70"/>
      <c r="E218" s="70"/>
      <c r="F218" s="70"/>
      <c r="H218" s="55"/>
      <c r="I218" s="55"/>
      <c r="J218" s="55"/>
    </row>
    <row r="219" spans="2:10" s="56" customFormat="1">
      <c r="B219" s="69"/>
      <c r="C219" s="69"/>
      <c r="D219" s="70"/>
      <c r="E219" s="70"/>
      <c r="F219" s="70"/>
      <c r="H219" s="55"/>
      <c r="I219" s="55"/>
      <c r="J219" s="55"/>
    </row>
    <row r="220" spans="2:10" s="56" customFormat="1">
      <c r="B220" s="69"/>
      <c r="C220" s="69"/>
      <c r="D220" s="70"/>
      <c r="E220" s="70"/>
      <c r="F220" s="70"/>
      <c r="H220" s="55"/>
      <c r="I220" s="55"/>
      <c r="J220" s="55"/>
    </row>
    <row r="221" spans="2:10" s="56" customFormat="1">
      <c r="B221" s="69"/>
      <c r="C221" s="69"/>
      <c r="D221" s="70"/>
      <c r="E221" s="70"/>
      <c r="F221" s="70"/>
      <c r="H221" s="55"/>
      <c r="I221" s="55"/>
      <c r="J221" s="55"/>
    </row>
    <row r="222" spans="2:10" s="56" customFormat="1">
      <c r="B222" s="69"/>
      <c r="C222" s="69"/>
      <c r="D222" s="70"/>
      <c r="E222" s="70"/>
      <c r="F222" s="70"/>
      <c r="H222" s="55"/>
      <c r="I222" s="55"/>
      <c r="J222" s="55"/>
    </row>
    <row r="223" spans="2:10" s="56" customFormat="1">
      <c r="B223" s="69"/>
      <c r="C223" s="69"/>
      <c r="D223" s="70"/>
      <c r="E223" s="70"/>
      <c r="F223" s="70"/>
      <c r="H223" s="55"/>
      <c r="I223" s="55"/>
      <c r="J223" s="55"/>
    </row>
    <row r="224" spans="2:10" s="56" customFormat="1">
      <c r="B224" s="69"/>
      <c r="C224" s="69"/>
      <c r="D224" s="70"/>
      <c r="E224" s="70"/>
      <c r="F224" s="70"/>
      <c r="H224" s="55"/>
      <c r="I224" s="55"/>
      <c r="J224" s="55"/>
    </row>
    <row r="225" spans="2:10" s="56" customFormat="1">
      <c r="B225" s="69"/>
      <c r="C225" s="69"/>
      <c r="D225" s="70"/>
      <c r="E225" s="70"/>
      <c r="F225" s="70"/>
      <c r="H225" s="55"/>
      <c r="I225" s="55"/>
      <c r="J225" s="55"/>
    </row>
    <row r="226" spans="2:10" s="56" customFormat="1">
      <c r="B226" s="69"/>
      <c r="C226" s="69"/>
      <c r="D226" s="70"/>
      <c r="E226" s="70"/>
      <c r="F226" s="70"/>
      <c r="H226" s="55"/>
      <c r="I226" s="55"/>
      <c r="J226" s="55"/>
    </row>
    <row r="227" spans="2:10" s="56" customFormat="1">
      <c r="B227" s="69"/>
      <c r="C227" s="69"/>
      <c r="D227" s="70"/>
      <c r="E227" s="70"/>
      <c r="F227" s="70"/>
      <c r="H227" s="55"/>
      <c r="I227" s="55"/>
      <c r="J227" s="55"/>
    </row>
    <row r="228" spans="2:10" s="56" customFormat="1">
      <c r="B228" s="69"/>
      <c r="C228" s="69"/>
      <c r="D228" s="70"/>
      <c r="E228" s="70"/>
      <c r="F228" s="70"/>
      <c r="H228" s="55"/>
      <c r="I228" s="55"/>
      <c r="J228" s="55"/>
    </row>
    <row r="229" spans="2:10" s="56" customFormat="1">
      <c r="B229" s="69"/>
      <c r="C229" s="69"/>
      <c r="D229" s="70"/>
      <c r="E229" s="70"/>
      <c r="F229" s="70"/>
      <c r="H229" s="55"/>
      <c r="I229" s="55"/>
      <c r="J229" s="55"/>
    </row>
    <row r="230" spans="2:10" s="56" customFormat="1">
      <c r="B230" s="69"/>
      <c r="C230" s="69"/>
      <c r="D230" s="70"/>
      <c r="E230" s="70"/>
      <c r="F230" s="70"/>
      <c r="H230" s="55"/>
      <c r="I230" s="55"/>
      <c r="J230" s="55"/>
    </row>
    <row r="231" spans="2:10" s="56" customFormat="1">
      <c r="B231" s="69"/>
      <c r="C231" s="69"/>
      <c r="D231" s="70"/>
      <c r="E231" s="70"/>
      <c r="F231" s="70"/>
      <c r="H231" s="55"/>
      <c r="I231" s="55"/>
      <c r="J231" s="55"/>
    </row>
    <row r="232" spans="2:10" s="56" customFormat="1">
      <c r="B232" s="69"/>
      <c r="C232" s="69"/>
      <c r="D232" s="70"/>
      <c r="E232" s="70"/>
      <c r="F232" s="70"/>
      <c r="H232" s="55"/>
      <c r="I232" s="55"/>
      <c r="J232" s="55"/>
    </row>
    <row r="233" spans="2:10" s="56" customFormat="1">
      <c r="B233" s="69"/>
      <c r="C233" s="69"/>
      <c r="D233" s="70"/>
      <c r="E233" s="70"/>
      <c r="F233" s="70"/>
      <c r="H233" s="55"/>
      <c r="I233" s="55"/>
      <c r="J233" s="55"/>
    </row>
    <row r="234" spans="2:10" s="56" customFormat="1">
      <c r="B234" s="69"/>
      <c r="C234" s="69"/>
      <c r="D234" s="70"/>
      <c r="E234" s="70"/>
      <c r="F234" s="70"/>
      <c r="H234" s="55"/>
      <c r="I234" s="55"/>
      <c r="J234" s="55"/>
    </row>
    <row r="235" spans="2:10" s="56" customFormat="1">
      <c r="B235" s="69"/>
      <c r="C235" s="69"/>
      <c r="D235" s="70"/>
      <c r="E235" s="70"/>
      <c r="F235" s="70"/>
      <c r="H235" s="55"/>
      <c r="I235" s="55"/>
      <c r="J235" s="55"/>
    </row>
    <row r="236" spans="2:10" s="56" customFormat="1">
      <c r="B236" s="69"/>
      <c r="C236" s="69"/>
      <c r="D236" s="70"/>
      <c r="E236" s="70"/>
      <c r="F236" s="70"/>
      <c r="H236" s="55"/>
      <c r="I236" s="55"/>
      <c r="J236" s="55"/>
    </row>
    <row r="237" spans="2:10" s="56" customFormat="1">
      <c r="B237" s="69"/>
      <c r="C237" s="69"/>
      <c r="D237" s="70"/>
      <c r="E237" s="70"/>
      <c r="F237" s="70"/>
      <c r="H237" s="55"/>
      <c r="I237" s="55"/>
      <c r="J237" s="55"/>
    </row>
    <row r="238" spans="2:10" s="56" customFormat="1">
      <c r="B238" s="69"/>
      <c r="C238" s="69"/>
      <c r="D238" s="70"/>
      <c r="E238" s="70"/>
      <c r="F238" s="70"/>
      <c r="H238" s="55"/>
      <c r="I238" s="55"/>
      <c r="J238" s="55"/>
    </row>
    <row r="239" spans="2:10" s="56" customFormat="1">
      <c r="B239" s="69"/>
      <c r="C239" s="69"/>
      <c r="D239" s="70"/>
      <c r="E239" s="70"/>
      <c r="F239" s="70"/>
      <c r="H239" s="55"/>
      <c r="I239" s="55"/>
      <c r="J239" s="55"/>
    </row>
    <row r="240" spans="2:10" s="56" customFormat="1">
      <c r="B240" s="69"/>
      <c r="C240" s="69"/>
      <c r="D240" s="70"/>
      <c r="E240" s="70"/>
      <c r="F240" s="70"/>
      <c r="H240" s="55"/>
      <c r="I240" s="55"/>
      <c r="J240" s="55"/>
    </row>
    <row r="241" spans="2:10" s="56" customFormat="1">
      <c r="B241" s="69"/>
      <c r="C241" s="69"/>
      <c r="D241" s="70"/>
      <c r="E241" s="70"/>
      <c r="F241" s="70"/>
      <c r="H241" s="55"/>
      <c r="I241" s="55"/>
      <c r="J241" s="55"/>
    </row>
    <row r="242" spans="2:10" s="56" customFormat="1">
      <c r="B242" s="69"/>
      <c r="C242" s="69"/>
      <c r="D242" s="70"/>
      <c r="E242" s="70"/>
      <c r="F242" s="70"/>
      <c r="H242" s="55"/>
      <c r="I242" s="55"/>
      <c r="J242" s="55"/>
    </row>
    <row r="243" spans="2:10" s="56" customFormat="1">
      <c r="B243" s="69"/>
      <c r="C243" s="69"/>
      <c r="D243" s="70"/>
      <c r="E243" s="70"/>
      <c r="F243" s="70"/>
      <c r="H243" s="55"/>
      <c r="I243" s="55"/>
      <c r="J243" s="55"/>
    </row>
    <row r="244" spans="2:10" s="56" customFormat="1">
      <c r="B244" s="69"/>
      <c r="C244" s="69"/>
      <c r="D244" s="70"/>
      <c r="E244" s="70"/>
      <c r="F244" s="70"/>
      <c r="H244" s="55"/>
      <c r="I244" s="55"/>
      <c r="J244" s="55"/>
    </row>
    <row r="245" spans="2:10" s="56" customFormat="1">
      <c r="B245" s="69"/>
      <c r="C245" s="69"/>
      <c r="D245" s="70"/>
      <c r="E245" s="70"/>
      <c r="F245" s="70"/>
      <c r="H245" s="55"/>
      <c r="I245" s="55"/>
      <c r="J245" s="55"/>
    </row>
    <row r="246" spans="2:10" s="56" customFormat="1">
      <c r="B246" s="69"/>
      <c r="C246" s="69"/>
      <c r="D246" s="70"/>
      <c r="E246" s="70"/>
      <c r="F246" s="70"/>
      <c r="H246" s="55"/>
      <c r="I246" s="55"/>
      <c r="J246" s="55"/>
    </row>
    <row r="247" spans="2:10" s="56" customFormat="1">
      <c r="B247" s="69"/>
      <c r="C247" s="69"/>
      <c r="D247" s="70"/>
      <c r="E247" s="70"/>
      <c r="F247" s="70"/>
      <c r="H247" s="55"/>
      <c r="I247" s="55"/>
      <c r="J247" s="55"/>
    </row>
    <row r="248" spans="2:10" s="56" customFormat="1">
      <c r="B248" s="69"/>
      <c r="C248" s="69"/>
      <c r="D248" s="70"/>
      <c r="E248" s="70"/>
      <c r="F248" s="70"/>
      <c r="H248" s="55"/>
      <c r="I248" s="55"/>
      <c r="J248" s="55"/>
    </row>
    <row r="249" spans="2:10" s="56" customFormat="1">
      <c r="B249" s="69"/>
      <c r="C249" s="69"/>
      <c r="D249" s="70"/>
      <c r="E249" s="70"/>
      <c r="F249" s="70"/>
      <c r="H249" s="55"/>
      <c r="I249" s="55"/>
      <c r="J249" s="55"/>
    </row>
    <row r="250" spans="2:10" s="56" customFormat="1">
      <c r="B250" s="69"/>
      <c r="C250" s="69"/>
      <c r="D250" s="70"/>
      <c r="E250" s="70"/>
      <c r="F250" s="70"/>
      <c r="H250" s="55"/>
      <c r="I250" s="55"/>
      <c r="J250" s="55"/>
    </row>
    <row r="251" spans="2:10" s="56" customFormat="1">
      <c r="B251" s="69"/>
      <c r="C251" s="69"/>
      <c r="D251" s="70"/>
      <c r="E251" s="70"/>
      <c r="F251" s="70"/>
      <c r="H251" s="55"/>
      <c r="I251" s="55"/>
      <c r="J251" s="55"/>
    </row>
    <row r="252" spans="2:10" s="56" customFormat="1">
      <c r="B252" s="69"/>
      <c r="C252" s="69"/>
      <c r="D252" s="70"/>
      <c r="E252" s="70"/>
      <c r="F252" s="70"/>
      <c r="H252" s="55"/>
      <c r="I252" s="55"/>
      <c r="J252" s="55"/>
    </row>
    <row r="253" spans="2:10" s="56" customFormat="1">
      <c r="B253" s="69"/>
      <c r="C253" s="69"/>
      <c r="D253" s="70"/>
      <c r="E253" s="70"/>
      <c r="F253" s="70"/>
      <c r="H253" s="55"/>
      <c r="I253" s="55"/>
      <c r="J253" s="55"/>
    </row>
    <row r="254" spans="2:10" s="56" customFormat="1">
      <c r="B254" s="69"/>
      <c r="C254" s="69"/>
      <c r="D254" s="70"/>
      <c r="E254" s="70"/>
      <c r="F254" s="70"/>
      <c r="H254" s="55"/>
      <c r="I254" s="55"/>
      <c r="J254" s="55"/>
    </row>
    <row r="255" spans="2:10" s="56" customFormat="1">
      <c r="B255" s="69"/>
      <c r="C255" s="69"/>
      <c r="D255" s="70"/>
      <c r="E255" s="70"/>
      <c r="F255" s="70"/>
      <c r="H255" s="55"/>
      <c r="I255" s="55"/>
      <c r="J255" s="55"/>
    </row>
    <row r="256" spans="2:10" s="56" customFormat="1">
      <c r="B256" s="69"/>
      <c r="C256" s="69"/>
      <c r="D256" s="70"/>
      <c r="E256" s="70"/>
      <c r="F256" s="70"/>
      <c r="H256" s="55"/>
      <c r="I256" s="55"/>
      <c r="J256" s="55"/>
    </row>
    <row r="257" spans="2:10" s="56" customFormat="1">
      <c r="B257" s="69"/>
      <c r="C257" s="69"/>
      <c r="D257" s="70"/>
      <c r="E257" s="70"/>
      <c r="F257" s="70"/>
      <c r="H257" s="55"/>
      <c r="I257" s="55"/>
      <c r="J257" s="55"/>
    </row>
    <row r="258" spans="2:10" s="56" customFormat="1">
      <c r="B258" s="69"/>
      <c r="C258" s="69"/>
      <c r="D258" s="70"/>
      <c r="E258" s="70"/>
      <c r="F258" s="70"/>
      <c r="H258" s="55"/>
      <c r="I258" s="55"/>
      <c r="J258" s="55"/>
    </row>
    <row r="259" spans="2:10" s="56" customFormat="1">
      <c r="B259" s="69"/>
      <c r="C259" s="69"/>
      <c r="D259" s="70"/>
      <c r="E259" s="70"/>
      <c r="F259" s="70"/>
      <c r="H259" s="55"/>
      <c r="I259" s="55"/>
      <c r="J259" s="55"/>
    </row>
    <row r="260" spans="2:10" s="56" customFormat="1">
      <c r="B260" s="69"/>
      <c r="C260" s="69"/>
      <c r="D260" s="70"/>
      <c r="E260" s="70"/>
      <c r="F260" s="70"/>
      <c r="H260" s="55"/>
      <c r="I260" s="55"/>
      <c r="J260" s="55"/>
    </row>
    <row r="261" spans="2:10" s="56" customFormat="1">
      <c r="B261" s="69"/>
      <c r="C261" s="69"/>
      <c r="D261" s="70"/>
      <c r="E261" s="70"/>
      <c r="F261" s="70"/>
      <c r="H261" s="55"/>
      <c r="I261" s="55"/>
      <c r="J261" s="55"/>
    </row>
    <row r="262" spans="2:10" s="56" customFormat="1">
      <c r="B262" s="69"/>
      <c r="C262" s="69"/>
      <c r="D262" s="70"/>
      <c r="E262" s="70"/>
      <c r="F262" s="70"/>
      <c r="H262" s="55"/>
      <c r="I262" s="55"/>
      <c r="J262" s="55"/>
    </row>
    <row r="263" spans="2:10" s="56" customFormat="1">
      <c r="B263" s="69"/>
      <c r="C263" s="69"/>
      <c r="D263" s="70"/>
      <c r="E263" s="70"/>
      <c r="F263" s="70"/>
      <c r="H263" s="55"/>
      <c r="I263" s="55"/>
      <c r="J263" s="55"/>
    </row>
    <row r="264" spans="2:10" s="56" customFormat="1">
      <c r="B264" s="69"/>
      <c r="C264" s="69"/>
      <c r="D264" s="70"/>
      <c r="E264" s="70"/>
      <c r="F264" s="70"/>
      <c r="H264" s="55"/>
      <c r="I264" s="55"/>
      <c r="J264" s="55"/>
    </row>
    <row r="265" spans="2:10" s="56" customFormat="1">
      <c r="B265" s="69"/>
      <c r="C265" s="69"/>
      <c r="D265" s="70"/>
      <c r="E265" s="70"/>
      <c r="F265" s="70"/>
      <c r="H265" s="55"/>
      <c r="I265" s="55"/>
      <c r="J265" s="55"/>
    </row>
    <row r="266" spans="2:10" s="56" customFormat="1">
      <c r="B266" s="69"/>
      <c r="C266" s="69"/>
      <c r="D266" s="70"/>
      <c r="E266" s="70"/>
      <c r="F266" s="70"/>
      <c r="H266" s="55"/>
      <c r="I266" s="55"/>
      <c r="J266" s="55"/>
    </row>
    <row r="267" spans="2:10" s="56" customFormat="1">
      <c r="B267" s="69"/>
      <c r="C267" s="69"/>
      <c r="D267" s="70"/>
      <c r="E267" s="70"/>
      <c r="F267" s="70"/>
      <c r="H267" s="55"/>
      <c r="I267" s="55"/>
      <c r="J267" s="55"/>
    </row>
    <row r="268" spans="2:10" s="56" customFormat="1">
      <c r="B268" s="69"/>
      <c r="C268" s="69"/>
      <c r="D268" s="70"/>
      <c r="E268" s="70"/>
      <c r="F268" s="70"/>
      <c r="H268" s="55"/>
      <c r="I268" s="55"/>
      <c r="J268" s="55"/>
    </row>
    <row r="269" spans="2:10" s="56" customFormat="1">
      <c r="B269" s="69"/>
      <c r="C269" s="69"/>
      <c r="D269" s="70"/>
      <c r="E269" s="70"/>
      <c r="F269" s="70"/>
      <c r="H269" s="55"/>
      <c r="I269" s="55"/>
      <c r="J269" s="55"/>
    </row>
    <row r="270" spans="2:10" s="56" customFormat="1">
      <c r="B270" s="69"/>
      <c r="C270" s="69"/>
      <c r="D270" s="70"/>
      <c r="E270" s="70"/>
      <c r="F270" s="70"/>
      <c r="H270" s="55"/>
      <c r="I270" s="55"/>
      <c r="J270" s="55"/>
    </row>
    <row r="271" spans="2:10" s="56" customFormat="1">
      <c r="B271" s="69"/>
      <c r="C271" s="69"/>
      <c r="D271" s="70"/>
      <c r="E271" s="70"/>
      <c r="F271" s="70"/>
      <c r="H271" s="55"/>
      <c r="I271" s="55"/>
      <c r="J271" s="55"/>
    </row>
    <row r="272" spans="2:10" s="56" customFormat="1">
      <c r="B272" s="69"/>
      <c r="C272" s="69"/>
      <c r="D272" s="70"/>
      <c r="E272" s="70"/>
      <c r="F272" s="70"/>
      <c r="H272" s="55"/>
      <c r="I272" s="55"/>
      <c r="J272" s="55"/>
    </row>
    <row r="273" spans="2:10" s="56" customFormat="1">
      <c r="B273" s="69"/>
      <c r="C273" s="69"/>
      <c r="D273" s="70"/>
      <c r="E273" s="70"/>
      <c r="F273" s="70"/>
      <c r="H273" s="55"/>
      <c r="I273" s="55"/>
      <c r="J273" s="55"/>
    </row>
    <row r="274" spans="2:10" s="56" customFormat="1">
      <c r="B274" s="69"/>
      <c r="C274" s="69"/>
      <c r="D274" s="70"/>
      <c r="E274" s="70"/>
      <c r="F274" s="70"/>
      <c r="H274" s="55"/>
      <c r="I274" s="55"/>
      <c r="J274" s="55"/>
    </row>
    <row r="275" spans="2:10" s="56" customFormat="1">
      <c r="B275" s="69"/>
      <c r="C275" s="69"/>
      <c r="D275" s="70"/>
      <c r="E275" s="70"/>
      <c r="F275" s="70"/>
      <c r="H275" s="55"/>
      <c r="I275" s="55"/>
      <c r="J275" s="55"/>
    </row>
    <row r="276" spans="2:10" s="56" customFormat="1">
      <c r="B276" s="69"/>
      <c r="C276" s="69"/>
      <c r="D276" s="70"/>
      <c r="E276" s="70"/>
      <c r="F276" s="70"/>
      <c r="H276" s="55"/>
      <c r="I276" s="55"/>
      <c r="J276" s="55"/>
    </row>
    <row r="277" spans="2:10" s="56" customFormat="1">
      <c r="B277" s="69"/>
      <c r="C277" s="69"/>
      <c r="D277" s="70"/>
      <c r="E277" s="70"/>
      <c r="F277" s="70"/>
      <c r="H277" s="55"/>
      <c r="I277" s="55"/>
      <c r="J277" s="55"/>
    </row>
    <row r="278" spans="2:10" s="56" customFormat="1">
      <c r="B278" s="69"/>
      <c r="C278" s="69"/>
      <c r="D278" s="70"/>
      <c r="E278" s="70"/>
      <c r="F278" s="70"/>
      <c r="H278" s="55"/>
      <c r="I278" s="55"/>
      <c r="J278" s="55"/>
    </row>
    <row r="279" spans="2:10" s="56" customFormat="1">
      <c r="B279" s="69"/>
      <c r="C279" s="69"/>
      <c r="D279" s="70"/>
      <c r="E279" s="70"/>
      <c r="F279" s="70"/>
      <c r="H279" s="55"/>
      <c r="I279" s="55"/>
      <c r="J279" s="55"/>
    </row>
    <row r="280" spans="2:10" s="56" customFormat="1">
      <c r="B280" s="69"/>
      <c r="C280" s="69"/>
      <c r="D280" s="70"/>
      <c r="E280" s="70"/>
      <c r="F280" s="70"/>
      <c r="H280" s="55"/>
      <c r="I280" s="55"/>
      <c r="J280" s="55"/>
    </row>
    <row r="281" spans="2:10" s="56" customFormat="1">
      <c r="B281" s="69"/>
      <c r="C281" s="69"/>
      <c r="D281" s="70"/>
      <c r="E281" s="70"/>
      <c r="F281" s="70"/>
      <c r="H281" s="55"/>
      <c r="I281" s="55"/>
      <c r="J281" s="55"/>
    </row>
    <row r="282" spans="2:10" s="56" customFormat="1">
      <c r="B282" s="69"/>
      <c r="C282" s="69"/>
      <c r="D282" s="70"/>
      <c r="E282" s="70"/>
      <c r="F282" s="70"/>
      <c r="H282" s="55"/>
      <c r="I282" s="55"/>
      <c r="J282" s="55"/>
    </row>
    <row r="283" spans="2:10" s="56" customFormat="1">
      <c r="B283" s="69"/>
      <c r="C283" s="69"/>
      <c r="D283" s="70"/>
      <c r="E283" s="70"/>
      <c r="F283" s="70"/>
      <c r="H283" s="55"/>
      <c r="I283" s="55"/>
      <c r="J283" s="55"/>
    </row>
    <row r="284" spans="2:10" s="56" customFormat="1">
      <c r="B284" s="69"/>
      <c r="C284" s="69"/>
      <c r="D284" s="70"/>
      <c r="E284" s="70"/>
      <c r="F284" s="70"/>
      <c r="H284" s="55"/>
      <c r="I284" s="55"/>
      <c r="J284" s="55"/>
    </row>
    <row r="285" spans="2:10" s="56" customFormat="1">
      <c r="B285" s="69"/>
      <c r="C285" s="69"/>
      <c r="D285" s="70"/>
      <c r="E285" s="70"/>
      <c r="F285" s="70"/>
      <c r="H285" s="55"/>
      <c r="I285" s="55"/>
      <c r="J285" s="55"/>
    </row>
    <row r="286" spans="2:10" s="56" customFormat="1">
      <c r="B286" s="69"/>
      <c r="C286" s="69"/>
      <c r="D286" s="70"/>
      <c r="E286" s="70"/>
      <c r="F286" s="70"/>
      <c r="H286" s="55"/>
      <c r="I286" s="55"/>
      <c r="J286" s="55"/>
    </row>
    <row r="287" spans="2:10" s="56" customFormat="1">
      <c r="B287" s="69"/>
      <c r="C287" s="69"/>
      <c r="D287" s="70"/>
      <c r="E287" s="70"/>
      <c r="F287" s="70"/>
      <c r="H287" s="55"/>
      <c r="I287" s="55"/>
      <c r="J287" s="55"/>
    </row>
    <row r="288" spans="2:10" s="56" customFormat="1">
      <c r="B288" s="69"/>
      <c r="C288" s="69"/>
      <c r="D288" s="70"/>
      <c r="E288" s="70"/>
      <c r="F288" s="70"/>
      <c r="H288" s="55"/>
      <c r="I288" s="55"/>
      <c r="J288" s="55"/>
    </row>
    <row r="289" spans="2:10" s="56" customFormat="1">
      <c r="B289" s="69"/>
      <c r="C289" s="69"/>
      <c r="D289" s="70"/>
      <c r="E289" s="70"/>
      <c r="F289" s="70"/>
      <c r="H289" s="55"/>
      <c r="I289" s="55"/>
      <c r="J289" s="55"/>
    </row>
    <row r="290" spans="2:10" s="56" customFormat="1">
      <c r="B290" s="69"/>
      <c r="C290" s="69"/>
      <c r="D290" s="70"/>
      <c r="E290" s="70"/>
      <c r="F290" s="70"/>
      <c r="H290" s="55"/>
      <c r="I290" s="55"/>
      <c r="J290" s="55"/>
    </row>
    <row r="291" spans="2:10" s="56" customFormat="1">
      <c r="B291" s="69"/>
      <c r="C291" s="69"/>
      <c r="D291" s="70"/>
      <c r="E291" s="70"/>
      <c r="F291" s="70"/>
      <c r="H291" s="55"/>
      <c r="I291" s="55"/>
      <c r="J291" s="55"/>
    </row>
    <row r="292" spans="2:10" s="56" customFormat="1">
      <c r="B292" s="69"/>
      <c r="C292" s="69"/>
      <c r="D292" s="70"/>
      <c r="E292" s="70"/>
      <c r="F292" s="70"/>
      <c r="H292" s="55"/>
      <c r="I292" s="55"/>
      <c r="J292" s="55"/>
    </row>
    <row r="293" spans="2:10" s="56" customFormat="1">
      <c r="B293" s="69"/>
      <c r="C293" s="69"/>
      <c r="D293" s="70"/>
      <c r="E293" s="70"/>
      <c r="F293" s="70"/>
      <c r="H293" s="55"/>
      <c r="I293" s="55"/>
      <c r="J293" s="55"/>
    </row>
    <row r="294" spans="2:10" s="56" customFormat="1">
      <c r="B294" s="69"/>
      <c r="C294" s="69"/>
      <c r="D294" s="70"/>
      <c r="E294" s="70"/>
      <c r="F294" s="70"/>
      <c r="H294" s="55"/>
      <c r="I294" s="55"/>
      <c r="J294" s="55"/>
    </row>
    <row r="295" spans="2:10" s="56" customFormat="1">
      <c r="B295" s="69"/>
      <c r="C295" s="69"/>
      <c r="D295" s="70"/>
      <c r="E295" s="70"/>
      <c r="F295" s="70"/>
      <c r="H295" s="55"/>
      <c r="I295" s="55"/>
      <c r="J295" s="55"/>
    </row>
    <row r="296" spans="2:10" s="56" customFormat="1">
      <c r="B296" s="69"/>
      <c r="C296" s="69"/>
      <c r="D296" s="70"/>
      <c r="E296" s="70"/>
      <c r="F296" s="70"/>
      <c r="H296" s="55"/>
      <c r="I296" s="55"/>
      <c r="J296" s="55"/>
    </row>
    <row r="297" spans="2:10" s="56" customFormat="1">
      <c r="B297" s="69"/>
      <c r="C297" s="69"/>
      <c r="D297" s="70"/>
      <c r="E297" s="70"/>
      <c r="F297" s="70"/>
      <c r="H297" s="55"/>
      <c r="I297" s="55"/>
      <c r="J297" s="55"/>
    </row>
    <row r="298" spans="2:10" s="56" customFormat="1">
      <c r="B298" s="69"/>
      <c r="C298" s="69"/>
      <c r="D298" s="70"/>
      <c r="E298" s="70"/>
      <c r="F298" s="70"/>
      <c r="H298" s="55"/>
      <c r="I298" s="55"/>
      <c r="J298" s="55"/>
    </row>
    <row r="299" spans="2:10" s="56" customFormat="1">
      <c r="B299" s="69"/>
      <c r="C299" s="69"/>
      <c r="D299" s="70"/>
      <c r="E299" s="70"/>
      <c r="F299" s="70"/>
      <c r="H299" s="55"/>
      <c r="I299" s="55"/>
      <c r="J299" s="55"/>
    </row>
    <row r="300" spans="2:10" s="56" customFormat="1">
      <c r="B300" s="69"/>
      <c r="C300" s="69"/>
      <c r="D300" s="70"/>
      <c r="E300" s="70"/>
      <c r="F300" s="70"/>
      <c r="H300" s="55"/>
      <c r="I300" s="55"/>
      <c r="J300" s="55"/>
    </row>
    <row r="301" spans="2:10" s="56" customFormat="1">
      <c r="B301" s="69"/>
      <c r="C301" s="69"/>
      <c r="D301" s="70"/>
      <c r="E301" s="70"/>
      <c r="F301" s="70"/>
      <c r="H301" s="55"/>
      <c r="I301" s="55"/>
      <c r="J301" s="55"/>
    </row>
    <row r="302" spans="2:10" s="56" customFormat="1">
      <c r="B302" s="69"/>
      <c r="C302" s="69"/>
      <c r="D302" s="70"/>
      <c r="E302" s="70"/>
      <c r="F302" s="70"/>
      <c r="H302" s="55"/>
      <c r="I302" s="55"/>
      <c r="J302" s="55"/>
    </row>
    <row r="303" spans="2:10" s="56" customFormat="1">
      <c r="B303" s="69"/>
      <c r="C303" s="69"/>
      <c r="D303" s="70"/>
      <c r="E303" s="70"/>
      <c r="F303" s="70"/>
      <c r="H303" s="55"/>
      <c r="I303" s="55"/>
      <c r="J303" s="55"/>
    </row>
    <row r="304" spans="2:10" s="56" customFormat="1">
      <c r="B304" s="69"/>
      <c r="C304" s="69"/>
      <c r="D304" s="70"/>
      <c r="E304" s="70"/>
      <c r="F304" s="70"/>
      <c r="H304" s="55"/>
      <c r="I304" s="55"/>
      <c r="J304" s="55"/>
    </row>
    <row r="305" spans="2:10" s="56" customFormat="1">
      <c r="B305" s="69"/>
      <c r="C305" s="69"/>
      <c r="D305" s="70"/>
      <c r="E305" s="70"/>
      <c r="F305" s="70"/>
      <c r="H305" s="55"/>
      <c r="I305" s="55"/>
      <c r="J305" s="55"/>
    </row>
    <row r="306" spans="2:10" s="56" customFormat="1">
      <c r="B306" s="69"/>
      <c r="C306" s="69"/>
      <c r="D306" s="70"/>
      <c r="E306" s="70"/>
      <c r="F306" s="70"/>
      <c r="H306" s="55"/>
      <c r="I306" s="55"/>
      <c r="J306" s="55"/>
    </row>
    <row r="307" spans="2:10" s="56" customFormat="1">
      <c r="B307" s="69"/>
      <c r="C307" s="69"/>
      <c r="D307" s="70"/>
      <c r="E307" s="70"/>
      <c r="F307" s="70"/>
      <c r="H307" s="55"/>
      <c r="I307" s="55"/>
      <c r="J307" s="55"/>
    </row>
    <row r="308" spans="2:10" s="56" customFormat="1">
      <c r="B308" s="69"/>
      <c r="C308" s="69"/>
      <c r="D308" s="70"/>
      <c r="E308" s="70"/>
      <c r="F308" s="70"/>
      <c r="H308" s="55"/>
      <c r="I308" s="55"/>
      <c r="J308" s="55"/>
    </row>
    <row r="309" spans="2:10" s="56" customFormat="1">
      <c r="B309" s="69"/>
      <c r="C309" s="69"/>
      <c r="D309" s="70"/>
      <c r="E309" s="70"/>
      <c r="F309" s="70"/>
      <c r="H309" s="55"/>
      <c r="I309" s="55"/>
      <c r="J309" s="55"/>
    </row>
    <row r="310" spans="2:10" s="56" customFormat="1">
      <c r="B310" s="69"/>
      <c r="C310" s="69"/>
      <c r="D310" s="70"/>
      <c r="E310" s="70"/>
      <c r="F310" s="70"/>
      <c r="H310" s="55"/>
      <c r="I310" s="55"/>
      <c r="J310" s="55"/>
    </row>
    <row r="311" spans="2:10" s="56" customFormat="1">
      <c r="B311" s="69"/>
      <c r="C311" s="69"/>
      <c r="D311" s="70"/>
      <c r="E311" s="70"/>
      <c r="F311" s="70"/>
      <c r="H311" s="55"/>
      <c r="I311" s="55"/>
      <c r="J311" s="55"/>
    </row>
    <row r="312" spans="2:10" s="56" customFormat="1">
      <c r="B312" s="69"/>
      <c r="C312" s="69"/>
      <c r="D312" s="70"/>
      <c r="E312" s="70"/>
      <c r="F312" s="70"/>
      <c r="H312" s="55"/>
      <c r="I312" s="55"/>
      <c r="J312" s="55"/>
    </row>
    <row r="313" spans="2:10" s="56" customFormat="1">
      <c r="B313" s="69"/>
      <c r="C313" s="69"/>
      <c r="D313" s="70"/>
      <c r="E313" s="70"/>
      <c r="F313" s="70"/>
      <c r="H313" s="55"/>
      <c r="I313" s="55"/>
      <c r="J313" s="55"/>
    </row>
    <row r="314" spans="2:10" s="56" customFormat="1">
      <c r="B314" s="69"/>
      <c r="C314" s="69"/>
      <c r="D314" s="70"/>
      <c r="E314" s="70"/>
      <c r="F314" s="70"/>
      <c r="H314" s="55"/>
      <c r="I314" s="55"/>
      <c r="J314" s="55"/>
    </row>
    <row r="315" spans="2:10" s="56" customFormat="1">
      <c r="B315" s="69"/>
      <c r="C315" s="69"/>
      <c r="D315" s="70"/>
      <c r="E315" s="70"/>
      <c r="F315" s="70"/>
      <c r="H315" s="55"/>
      <c r="I315" s="55"/>
      <c r="J315" s="55"/>
    </row>
    <row r="316" spans="2:10" s="56" customFormat="1">
      <c r="B316" s="69"/>
      <c r="C316" s="69"/>
      <c r="D316" s="70"/>
      <c r="E316" s="70"/>
      <c r="F316" s="70"/>
      <c r="H316" s="55"/>
      <c r="I316" s="55"/>
      <c r="J316" s="55"/>
    </row>
    <row r="317" spans="2:10" s="56" customFormat="1">
      <c r="B317" s="69"/>
      <c r="C317" s="69"/>
      <c r="D317" s="70"/>
      <c r="E317" s="70"/>
      <c r="F317" s="70"/>
      <c r="H317" s="55"/>
      <c r="I317" s="55"/>
      <c r="J317" s="55"/>
    </row>
    <row r="318" spans="2:10" s="56" customFormat="1">
      <c r="B318" s="69"/>
      <c r="C318" s="69"/>
      <c r="D318" s="70"/>
      <c r="E318" s="70"/>
      <c r="F318" s="70"/>
      <c r="H318" s="55"/>
      <c r="I318" s="55"/>
      <c r="J318" s="55"/>
    </row>
    <row r="319" spans="2:10" s="56" customFormat="1">
      <c r="B319" s="69"/>
      <c r="C319" s="69"/>
      <c r="D319" s="70"/>
      <c r="E319" s="70"/>
      <c r="F319" s="70"/>
      <c r="H319" s="55"/>
      <c r="I319" s="55"/>
      <c r="J319" s="55"/>
    </row>
    <row r="320" spans="2:10" s="56" customFormat="1">
      <c r="B320" s="69"/>
      <c r="C320" s="69"/>
      <c r="D320" s="70"/>
      <c r="E320" s="70"/>
      <c r="F320" s="70"/>
      <c r="H320" s="55"/>
      <c r="I320" s="55"/>
      <c r="J320" s="55"/>
    </row>
    <row r="321" spans="2:10" s="56" customFormat="1">
      <c r="B321" s="69"/>
      <c r="C321" s="69"/>
      <c r="D321" s="70"/>
      <c r="E321" s="70"/>
      <c r="F321" s="70"/>
      <c r="H321" s="55"/>
      <c r="I321" s="55"/>
      <c r="J321" s="55"/>
    </row>
    <row r="322" spans="2:10" s="56" customFormat="1">
      <c r="B322" s="69"/>
      <c r="C322" s="69"/>
      <c r="D322" s="70"/>
      <c r="E322" s="70"/>
      <c r="F322" s="70"/>
      <c r="H322" s="55"/>
      <c r="I322" s="55"/>
      <c r="J322" s="55"/>
    </row>
    <row r="323" spans="2:10" s="56" customFormat="1">
      <c r="B323" s="69"/>
      <c r="C323" s="69"/>
      <c r="D323" s="70"/>
      <c r="E323" s="70"/>
      <c r="F323" s="70"/>
      <c r="H323" s="55"/>
      <c r="I323" s="55"/>
      <c r="J323" s="55"/>
    </row>
    <row r="324" spans="2:10" s="56" customFormat="1">
      <c r="B324" s="69"/>
      <c r="C324" s="69"/>
      <c r="D324" s="70"/>
      <c r="E324" s="70"/>
      <c r="F324" s="70"/>
      <c r="H324" s="55"/>
      <c r="I324" s="55"/>
      <c r="J324" s="55"/>
    </row>
    <row r="325" spans="2:10" s="56" customFormat="1">
      <c r="B325" s="69"/>
      <c r="C325" s="69"/>
      <c r="D325" s="70"/>
      <c r="E325" s="70"/>
      <c r="F325" s="70"/>
      <c r="H325" s="55"/>
      <c r="I325" s="55"/>
      <c r="J325" s="55"/>
    </row>
    <row r="326" spans="2:10" s="56" customFormat="1">
      <c r="B326" s="69"/>
      <c r="C326" s="69"/>
      <c r="D326" s="70"/>
      <c r="E326" s="70"/>
      <c r="F326" s="70"/>
      <c r="H326" s="55"/>
      <c r="I326" s="55"/>
      <c r="J326" s="55"/>
    </row>
    <row r="327" spans="2:10" s="56" customFormat="1">
      <c r="B327" s="69"/>
      <c r="C327" s="69"/>
      <c r="D327" s="70"/>
      <c r="E327" s="70"/>
      <c r="F327" s="70"/>
      <c r="H327" s="55"/>
      <c r="I327" s="55"/>
      <c r="J327" s="55"/>
    </row>
    <row r="328" spans="2:10" s="56" customFormat="1">
      <c r="B328" s="69"/>
      <c r="C328" s="69"/>
      <c r="D328" s="70"/>
      <c r="E328" s="70"/>
      <c r="F328" s="70"/>
      <c r="H328" s="55"/>
      <c r="I328" s="55"/>
      <c r="J328" s="55"/>
    </row>
    <row r="329" spans="2:10" s="56" customFormat="1">
      <c r="B329" s="69"/>
      <c r="C329" s="69"/>
      <c r="D329" s="70"/>
      <c r="E329" s="70"/>
      <c r="F329" s="70"/>
      <c r="H329" s="55"/>
      <c r="I329" s="55"/>
      <c r="J329" s="55"/>
    </row>
    <row r="330" spans="2:10" s="56" customFormat="1">
      <c r="B330" s="69"/>
      <c r="C330" s="69"/>
      <c r="D330" s="70"/>
      <c r="E330" s="70"/>
      <c r="F330" s="70"/>
      <c r="H330" s="55"/>
      <c r="I330" s="55"/>
      <c r="J330" s="55"/>
    </row>
    <row r="331" spans="2:10" s="56" customFormat="1">
      <c r="B331" s="69"/>
      <c r="C331" s="69"/>
      <c r="D331" s="70"/>
      <c r="E331" s="70"/>
      <c r="F331" s="70"/>
      <c r="H331" s="55"/>
      <c r="I331" s="55"/>
      <c r="J331" s="55"/>
    </row>
    <row r="332" spans="2:10" s="56" customFormat="1">
      <c r="B332" s="69"/>
      <c r="C332" s="69"/>
      <c r="D332" s="70"/>
      <c r="E332" s="70"/>
      <c r="F332" s="70"/>
      <c r="H332" s="55"/>
      <c r="I332" s="55"/>
      <c r="J332" s="55"/>
    </row>
    <row r="333" spans="2:10" s="56" customFormat="1">
      <c r="B333" s="69"/>
      <c r="C333" s="69"/>
      <c r="D333" s="70"/>
      <c r="E333" s="70"/>
      <c r="F333" s="70"/>
      <c r="H333" s="55"/>
      <c r="I333" s="55"/>
      <c r="J333" s="55"/>
    </row>
    <row r="334" spans="2:10" s="56" customFormat="1">
      <c r="B334" s="69"/>
      <c r="C334" s="69"/>
      <c r="D334" s="70"/>
      <c r="E334" s="70"/>
      <c r="F334" s="70"/>
      <c r="H334" s="55"/>
      <c r="I334" s="55"/>
      <c r="J334" s="55"/>
    </row>
    <row r="335" spans="2:10" s="56" customFormat="1">
      <c r="B335" s="69"/>
      <c r="C335" s="69"/>
      <c r="D335" s="70"/>
      <c r="E335" s="70"/>
      <c r="F335" s="70"/>
      <c r="H335" s="55"/>
      <c r="I335" s="55"/>
      <c r="J335" s="55"/>
    </row>
    <row r="336" spans="2:10" s="56" customFormat="1">
      <c r="B336" s="69"/>
      <c r="C336" s="69"/>
      <c r="D336" s="70"/>
      <c r="E336" s="70"/>
      <c r="F336" s="70"/>
      <c r="H336" s="55"/>
      <c r="I336" s="55"/>
      <c r="J336" s="55"/>
    </row>
    <row r="337" spans="2:10" s="56" customFormat="1">
      <c r="B337" s="69"/>
      <c r="C337" s="69"/>
      <c r="D337" s="70"/>
      <c r="E337" s="70"/>
      <c r="F337" s="70"/>
      <c r="H337" s="55"/>
      <c r="I337" s="55"/>
      <c r="J337" s="55"/>
    </row>
    <row r="338" spans="2:10" s="56" customFormat="1">
      <c r="B338" s="69"/>
      <c r="C338" s="69"/>
      <c r="D338" s="70"/>
      <c r="E338" s="70"/>
      <c r="F338" s="70"/>
      <c r="H338" s="55"/>
      <c r="I338" s="55"/>
      <c r="J338" s="55"/>
    </row>
    <row r="339" spans="2:10" s="56" customFormat="1">
      <c r="B339" s="69"/>
      <c r="C339" s="69"/>
      <c r="D339" s="70"/>
      <c r="E339" s="70"/>
      <c r="F339" s="70"/>
      <c r="H339" s="55"/>
      <c r="I339" s="55"/>
      <c r="J339" s="55"/>
    </row>
    <row r="340" spans="2:10" s="56" customFormat="1">
      <c r="B340" s="69"/>
      <c r="C340" s="69"/>
      <c r="D340" s="70"/>
      <c r="E340" s="70"/>
      <c r="F340" s="70"/>
      <c r="H340" s="55"/>
      <c r="I340" s="55"/>
      <c r="J340" s="55"/>
    </row>
    <row r="341" spans="2:10" s="56" customFormat="1">
      <c r="B341" s="69"/>
      <c r="C341" s="69"/>
      <c r="D341" s="70"/>
      <c r="E341" s="70"/>
      <c r="F341" s="70"/>
      <c r="H341" s="55"/>
      <c r="I341" s="55"/>
      <c r="J341" s="55"/>
    </row>
    <row r="342" spans="2:10" s="56" customFormat="1">
      <c r="B342" s="69"/>
      <c r="C342" s="69"/>
      <c r="D342" s="70"/>
      <c r="E342" s="70"/>
      <c r="F342" s="70"/>
      <c r="H342" s="55"/>
      <c r="I342" s="55"/>
      <c r="J342" s="55"/>
    </row>
    <row r="343" spans="2:10" s="56" customFormat="1">
      <c r="B343" s="69"/>
      <c r="C343" s="69"/>
      <c r="D343" s="70"/>
      <c r="E343" s="70"/>
      <c r="F343" s="70"/>
      <c r="H343" s="55"/>
      <c r="I343" s="55"/>
      <c r="J343" s="55"/>
    </row>
    <row r="344" spans="2:10" s="56" customFormat="1">
      <c r="B344" s="69"/>
      <c r="C344" s="69"/>
      <c r="D344" s="70"/>
      <c r="E344" s="70"/>
      <c r="F344" s="70"/>
      <c r="H344" s="55"/>
      <c r="I344" s="55"/>
      <c r="J344" s="55"/>
    </row>
    <row r="345" spans="2:10" s="56" customFormat="1">
      <c r="B345" s="69"/>
      <c r="C345" s="69"/>
      <c r="D345" s="70"/>
      <c r="E345" s="70"/>
      <c r="F345" s="70"/>
      <c r="H345" s="55"/>
      <c r="I345" s="55"/>
      <c r="J345" s="55"/>
    </row>
    <row r="346" spans="2:10" s="56" customFormat="1">
      <c r="B346" s="69"/>
      <c r="C346" s="69"/>
      <c r="D346" s="70"/>
      <c r="E346" s="70"/>
      <c r="F346" s="70"/>
      <c r="H346" s="55"/>
      <c r="I346" s="55"/>
      <c r="J346" s="55"/>
    </row>
    <row r="347" spans="2:10" s="56" customFormat="1">
      <c r="B347" s="69"/>
      <c r="C347" s="69"/>
      <c r="D347" s="70"/>
      <c r="E347" s="70"/>
      <c r="F347" s="70"/>
      <c r="H347" s="55"/>
      <c r="I347" s="55"/>
      <c r="J347" s="55"/>
    </row>
    <row r="348" spans="2:10" s="56" customFormat="1">
      <c r="B348" s="69"/>
      <c r="C348" s="69"/>
      <c r="D348" s="70"/>
      <c r="E348" s="70"/>
      <c r="F348" s="70"/>
      <c r="H348" s="55"/>
      <c r="I348" s="55"/>
      <c r="J348" s="55"/>
    </row>
    <row r="349" spans="2:10" s="56" customFormat="1">
      <c r="B349" s="69"/>
      <c r="C349" s="69"/>
      <c r="D349" s="70"/>
      <c r="E349" s="70"/>
      <c r="F349" s="70"/>
      <c r="H349" s="55"/>
      <c r="I349" s="55"/>
      <c r="J349" s="55"/>
    </row>
    <row r="350" spans="2:10" s="56" customFormat="1">
      <c r="B350" s="69"/>
      <c r="C350" s="69"/>
      <c r="D350" s="70"/>
      <c r="E350" s="70"/>
      <c r="F350" s="70"/>
      <c r="H350" s="55"/>
      <c r="I350" s="55"/>
      <c r="J350" s="55"/>
    </row>
    <row r="351" spans="2:10" s="56" customFormat="1">
      <c r="B351" s="69"/>
      <c r="C351" s="69"/>
      <c r="D351" s="70"/>
      <c r="E351" s="70"/>
      <c r="F351" s="70"/>
      <c r="H351" s="55"/>
      <c r="I351" s="55"/>
      <c r="J351" s="55"/>
    </row>
    <row r="352" spans="2:10" s="56" customFormat="1">
      <c r="B352" s="69"/>
      <c r="C352" s="69"/>
      <c r="D352" s="70"/>
      <c r="E352" s="70"/>
      <c r="F352" s="70"/>
      <c r="H352" s="55"/>
      <c r="I352" s="55"/>
      <c r="J352" s="55"/>
    </row>
    <row r="353" spans="2:10" s="56" customFormat="1">
      <c r="B353" s="69"/>
      <c r="C353" s="69"/>
      <c r="D353" s="70"/>
      <c r="E353" s="70"/>
      <c r="F353" s="70"/>
      <c r="H353" s="55"/>
      <c r="I353" s="55"/>
      <c r="J353" s="55"/>
    </row>
    <row r="354" spans="2:10" s="56" customFormat="1">
      <c r="B354" s="69"/>
      <c r="C354" s="69"/>
      <c r="D354" s="70"/>
      <c r="E354" s="70"/>
      <c r="F354" s="70"/>
      <c r="H354" s="55"/>
      <c r="I354" s="55"/>
      <c r="J354" s="55"/>
    </row>
    <row r="355" spans="2:10" s="56" customFormat="1">
      <c r="B355" s="69"/>
      <c r="C355" s="69"/>
      <c r="D355" s="70"/>
      <c r="E355" s="70"/>
      <c r="F355" s="70"/>
      <c r="H355" s="55"/>
      <c r="I355" s="55"/>
      <c r="J355" s="55"/>
    </row>
    <row r="356" spans="2:10" s="56" customFormat="1">
      <c r="B356" s="69"/>
      <c r="C356" s="69"/>
      <c r="D356" s="70"/>
      <c r="E356" s="70"/>
      <c r="F356" s="70"/>
      <c r="H356" s="55"/>
      <c r="I356" s="55"/>
      <c r="J356" s="55"/>
    </row>
    <row r="357" spans="2:10" s="56" customFormat="1">
      <c r="B357" s="69"/>
      <c r="C357" s="69"/>
      <c r="D357" s="70"/>
      <c r="E357" s="70"/>
      <c r="F357" s="70"/>
      <c r="H357" s="55"/>
      <c r="I357" s="55"/>
      <c r="J357" s="55"/>
    </row>
    <row r="358" spans="2:10" s="56" customFormat="1">
      <c r="B358" s="69"/>
      <c r="C358" s="69"/>
      <c r="D358" s="70"/>
      <c r="E358" s="70"/>
      <c r="F358" s="70"/>
      <c r="H358" s="55"/>
      <c r="I358" s="55"/>
      <c r="J358" s="55"/>
    </row>
    <row r="359" spans="2:10" s="56" customFormat="1">
      <c r="B359" s="69"/>
      <c r="C359" s="69"/>
      <c r="D359" s="70"/>
      <c r="E359" s="70"/>
      <c r="F359" s="70"/>
      <c r="H359" s="55"/>
      <c r="I359" s="55"/>
      <c r="J359" s="55"/>
    </row>
    <row r="360" spans="2:10" s="56" customFormat="1">
      <c r="B360" s="69"/>
      <c r="C360" s="69"/>
      <c r="D360" s="70"/>
      <c r="E360" s="70"/>
      <c r="F360" s="70"/>
      <c r="H360" s="55"/>
      <c r="I360" s="55"/>
      <c r="J360" s="55"/>
    </row>
    <row r="361" spans="2:10" s="56" customFormat="1">
      <c r="B361" s="69"/>
      <c r="C361" s="69"/>
      <c r="D361" s="70"/>
      <c r="E361" s="70"/>
      <c r="F361" s="70"/>
      <c r="H361" s="55"/>
      <c r="I361" s="55"/>
      <c r="J361" s="55"/>
    </row>
    <row r="362" spans="2:10" s="56" customFormat="1">
      <c r="B362" s="69"/>
      <c r="C362" s="69"/>
      <c r="D362" s="70"/>
      <c r="E362" s="70"/>
      <c r="F362" s="70"/>
      <c r="H362" s="55"/>
      <c r="I362" s="55"/>
      <c r="J362" s="55"/>
    </row>
    <row r="363" spans="2:10" s="56" customFormat="1">
      <c r="B363" s="69"/>
      <c r="C363" s="69"/>
      <c r="D363" s="70"/>
      <c r="E363" s="70"/>
      <c r="F363" s="70"/>
      <c r="H363" s="55"/>
      <c r="I363" s="55"/>
      <c r="J363" s="55"/>
    </row>
    <row r="364" spans="2:10" s="56" customFormat="1">
      <c r="B364" s="69"/>
      <c r="C364" s="69"/>
      <c r="D364" s="70"/>
      <c r="E364" s="70"/>
      <c r="F364" s="70"/>
      <c r="H364" s="55"/>
      <c r="I364" s="55"/>
      <c r="J364" s="55"/>
    </row>
    <row r="365" spans="2:10" s="56" customFormat="1">
      <c r="B365" s="69"/>
      <c r="C365" s="69"/>
      <c r="D365" s="70"/>
      <c r="E365" s="70"/>
      <c r="F365" s="70"/>
      <c r="H365" s="55"/>
      <c r="I365" s="55"/>
      <c r="J365" s="55"/>
    </row>
    <row r="366" spans="2:10" s="56" customFormat="1">
      <c r="B366" s="69"/>
      <c r="C366" s="69"/>
      <c r="D366" s="70"/>
      <c r="E366" s="70"/>
      <c r="F366" s="70"/>
      <c r="H366" s="55"/>
      <c r="I366" s="55"/>
      <c r="J366" s="55"/>
    </row>
    <row r="367" spans="2:10" s="56" customFormat="1">
      <c r="B367" s="69"/>
      <c r="C367" s="69"/>
      <c r="D367" s="70"/>
      <c r="E367" s="70"/>
      <c r="F367" s="70"/>
      <c r="H367" s="55"/>
      <c r="I367" s="55"/>
      <c r="J367" s="55"/>
    </row>
    <row r="368" spans="2:10" s="56" customFormat="1">
      <c r="B368" s="69"/>
      <c r="C368" s="69"/>
      <c r="D368" s="70"/>
      <c r="E368" s="70"/>
      <c r="F368" s="70"/>
      <c r="H368" s="55"/>
      <c r="I368" s="55"/>
      <c r="J368" s="55"/>
    </row>
    <row r="369" spans="2:10" s="56" customFormat="1">
      <c r="B369" s="69"/>
      <c r="C369" s="69"/>
      <c r="D369" s="70"/>
      <c r="E369" s="70"/>
      <c r="F369" s="70"/>
      <c r="H369" s="55"/>
      <c r="I369" s="55"/>
      <c r="J369" s="55"/>
    </row>
    <row r="370" spans="2:10" s="56" customFormat="1">
      <c r="B370" s="69"/>
      <c r="C370" s="69"/>
      <c r="D370" s="70"/>
      <c r="E370" s="70"/>
      <c r="F370" s="70"/>
      <c r="H370" s="55"/>
      <c r="I370" s="55"/>
      <c r="J370" s="55"/>
    </row>
    <row r="371" spans="2:10" s="56" customFormat="1">
      <c r="B371" s="69"/>
      <c r="C371" s="69"/>
      <c r="D371" s="70"/>
      <c r="E371" s="70"/>
      <c r="F371" s="70"/>
      <c r="H371" s="55"/>
      <c r="I371" s="55"/>
      <c r="J371" s="55"/>
    </row>
    <row r="372" spans="2:10" s="56" customFormat="1">
      <c r="B372" s="69"/>
      <c r="C372" s="69"/>
      <c r="D372" s="70"/>
      <c r="E372" s="70"/>
      <c r="F372" s="70"/>
      <c r="H372" s="55"/>
      <c r="I372" s="55"/>
      <c r="J372" s="55"/>
    </row>
    <row r="373" spans="2:10" s="56" customFormat="1">
      <c r="B373" s="69"/>
      <c r="C373" s="69"/>
      <c r="D373" s="70"/>
      <c r="E373" s="70"/>
      <c r="F373" s="70"/>
      <c r="H373" s="55"/>
      <c r="I373" s="55"/>
      <c r="J373" s="55"/>
    </row>
    <row r="374" spans="2:10" s="56" customFormat="1">
      <c r="B374" s="69"/>
      <c r="C374" s="69"/>
      <c r="D374" s="70"/>
      <c r="E374" s="70"/>
      <c r="F374" s="70"/>
      <c r="H374" s="55"/>
      <c r="I374" s="55"/>
      <c r="J374" s="55"/>
    </row>
    <row r="375" spans="2:10" s="56" customFormat="1">
      <c r="B375" s="69"/>
      <c r="C375" s="69"/>
      <c r="D375" s="70"/>
      <c r="E375" s="70"/>
      <c r="F375" s="70"/>
      <c r="H375" s="55"/>
      <c r="I375" s="55"/>
      <c r="J375" s="55"/>
    </row>
    <row r="376" spans="2:10" s="56" customFormat="1">
      <c r="B376" s="69"/>
      <c r="C376" s="69"/>
      <c r="D376" s="70"/>
      <c r="E376" s="70"/>
      <c r="F376" s="70"/>
      <c r="H376" s="55"/>
      <c r="I376" s="55"/>
      <c r="J376" s="55"/>
    </row>
    <row r="377" spans="2:10" s="56" customFormat="1">
      <c r="B377" s="69"/>
      <c r="C377" s="69"/>
      <c r="D377" s="70"/>
      <c r="E377" s="70"/>
      <c r="F377" s="70"/>
      <c r="H377" s="55"/>
      <c r="I377" s="55"/>
      <c r="J377" s="55"/>
    </row>
    <row r="378" spans="2:10" s="56" customFormat="1">
      <c r="B378" s="69"/>
      <c r="C378" s="69"/>
      <c r="D378" s="70"/>
      <c r="E378" s="70"/>
      <c r="F378" s="70"/>
      <c r="H378" s="55"/>
      <c r="I378" s="55"/>
      <c r="J378" s="55"/>
    </row>
    <row r="379" spans="2:10" s="56" customFormat="1">
      <c r="B379" s="69"/>
      <c r="C379" s="69"/>
      <c r="D379" s="70"/>
      <c r="E379" s="70"/>
      <c r="F379" s="70"/>
      <c r="H379" s="55"/>
      <c r="I379" s="55"/>
      <c r="J379" s="55"/>
    </row>
    <row r="380" spans="2:10" s="56" customFormat="1">
      <c r="B380" s="69"/>
      <c r="C380" s="69"/>
      <c r="D380" s="70"/>
      <c r="E380" s="70"/>
      <c r="F380" s="70"/>
      <c r="H380" s="55"/>
      <c r="I380" s="55"/>
      <c r="J380" s="55"/>
    </row>
    <row r="381" spans="2:10" s="56" customFormat="1">
      <c r="B381" s="69"/>
      <c r="C381" s="69"/>
      <c r="D381" s="70"/>
      <c r="E381" s="70"/>
      <c r="F381" s="70"/>
      <c r="H381" s="55"/>
      <c r="I381" s="55"/>
      <c r="J381" s="55"/>
    </row>
    <row r="382" spans="2:10" s="56" customFormat="1">
      <c r="B382" s="69"/>
      <c r="C382" s="69"/>
      <c r="D382" s="70"/>
      <c r="E382" s="70"/>
      <c r="F382" s="70"/>
      <c r="H382" s="55"/>
      <c r="I382" s="55"/>
      <c r="J382" s="55"/>
    </row>
    <row r="383" spans="2:10" s="56" customFormat="1">
      <c r="B383" s="69"/>
      <c r="C383" s="69"/>
      <c r="D383" s="70"/>
      <c r="E383" s="70"/>
      <c r="F383" s="70"/>
      <c r="H383" s="55"/>
      <c r="I383" s="55"/>
      <c r="J383" s="55"/>
    </row>
    <row r="384" spans="2:10" s="56" customFormat="1">
      <c r="B384" s="69"/>
      <c r="C384" s="69"/>
      <c r="D384" s="70"/>
      <c r="E384" s="70"/>
      <c r="F384" s="70"/>
      <c r="H384" s="55"/>
      <c r="I384" s="55"/>
      <c r="J384" s="55"/>
    </row>
    <row r="385" spans="2:10" s="56" customFormat="1">
      <c r="B385" s="69"/>
      <c r="C385" s="69"/>
      <c r="D385" s="70"/>
      <c r="E385" s="70"/>
      <c r="F385" s="70"/>
      <c r="H385" s="55"/>
      <c r="I385" s="55"/>
      <c r="J385" s="55"/>
    </row>
    <row r="386" spans="2:10" s="56" customFormat="1">
      <c r="B386" s="69"/>
      <c r="C386" s="69"/>
      <c r="D386" s="70"/>
      <c r="E386" s="70"/>
      <c r="F386" s="70"/>
      <c r="H386" s="55"/>
      <c r="I386" s="55"/>
      <c r="J386" s="55"/>
    </row>
    <row r="387" spans="2:10" s="56" customFormat="1">
      <c r="B387" s="69"/>
      <c r="C387" s="69"/>
      <c r="D387" s="70"/>
      <c r="E387" s="70"/>
      <c r="F387" s="70"/>
      <c r="H387" s="55"/>
      <c r="I387" s="55"/>
      <c r="J387" s="55"/>
    </row>
    <row r="388" spans="2:10" s="56" customFormat="1">
      <c r="B388" s="69"/>
      <c r="C388" s="69"/>
      <c r="D388" s="70"/>
      <c r="E388" s="70"/>
      <c r="F388" s="70"/>
      <c r="H388" s="55"/>
      <c r="I388" s="55"/>
      <c r="J388" s="55"/>
    </row>
    <row r="389" spans="2:10" s="56" customFormat="1">
      <c r="B389" s="69"/>
      <c r="C389" s="69"/>
      <c r="D389" s="70"/>
      <c r="E389" s="70"/>
      <c r="F389" s="70"/>
      <c r="H389" s="55"/>
      <c r="I389" s="55"/>
      <c r="J389" s="55"/>
    </row>
    <row r="390" spans="2:10" s="56" customFormat="1">
      <c r="B390" s="69"/>
      <c r="C390" s="69"/>
      <c r="D390" s="70"/>
      <c r="E390" s="70"/>
      <c r="F390" s="70"/>
      <c r="H390" s="55"/>
      <c r="I390" s="55"/>
      <c r="J390" s="55"/>
    </row>
    <row r="391" spans="2:10" s="56" customFormat="1">
      <c r="B391" s="69"/>
      <c r="C391" s="69"/>
      <c r="D391" s="70"/>
      <c r="E391" s="70"/>
      <c r="F391" s="70"/>
      <c r="H391" s="55"/>
      <c r="I391" s="55"/>
      <c r="J391" s="55"/>
    </row>
    <row r="392" spans="2:10" s="56" customFormat="1">
      <c r="B392" s="69"/>
      <c r="C392" s="69"/>
      <c r="D392" s="70"/>
      <c r="E392" s="70"/>
      <c r="F392" s="70"/>
      <c r="H392" s="55"/>
      <c r="I392" s="55"/>
      <c r="J392" s="55"/>
    </row>
    <row r="393" spans="2:10" s="56" customFormat="1">
      <c r="B393" s="69"/>
      <c r="C393" s="69"/>
      <c r="D393" s="70"/>
      <c r="E393" s="70"/>
      <c r="F393" s="70"/>
      <c r="H393" s="55"/>
      <c r="I393" s="55"/>
      <c r="J393" s="55"/>
    </row>
    <row r="394" spans="2:10" s="56" customFormat="1">
      <c r="B394" s="69"/>
      <c r="C394" s="69"/>
      <c r="D394" s="70"/>
      <c r="E394" s="70"/>
      <c r="F394" s="70"/>
      <c r="H394" s="55"/>
      <c r="I394" s="55"/>
      <c r="J394" s="55"/>
    </row>
    <row r="395" spans="2:10" s="56" customFormat="1">
      <c r="B395" s="69"/>
      <c r="C395" s="69"/>
      <c r="D395" s="70"/>
      <c r="E395" s="70"/>
      <c r="F395" s="70"/>
      <c r="H395" s="55"/>
      <c r="I395" s="55"/>
      <c r="J395" s="55"/>
    </row>
    <row r="396" spans="2:10" s="56" customFormat="1">
      <c r="B396" s="69"/>
      <c r="C396" s="69"/>
      <c r="D396" s="70"/>
      <c r="E396" s="70"/>
      <c r="F396" s="70"/>
      <c r="H396" s="55"/>
      <c r="I396" s="55"/>
      <c r="J396" s="55"/>
    </row>
    <row r="397" spans="2:10" s="56" customFormat="1">
      <c r="B397" s="69"/>
      <c r="C397" s="69"/>
      <c r="D397" s="70"/>
      <c r="E397" s="70"/>
      <c r="F397" s="70"/>
      <c r="H397" s="55"/>
      <c r="I397" s="55"/>
      <c r="J397" s="55"/>
    </row>
    <row r="398" spans="2:10" s="56" customFormat="1">
      <c r="B398" s="69"/>
      <c r="C398" s="69"/>
      <c r="D398" s="70"/>
      <c r="E398" s="70"/>
      <c r="F398" s="70"/>
      <c r="H398" s="55"/>
      <c r="I398" s="55"/>
      <c r="J398" s="55"/>
    </row>
    <row r="399" spans="2:10" s="56" customFormat="1">
      <c r="B399" s="69"/>
      <c r="C399" s="69"/>
      <c r="D399" s="70"/>
      <c r="E399" s="70"/>
      <c r="F399" s="70"/>
      <c r="H399" s="55"/>
      <c r="I399" s="55"/>
      <c r="J399" s="55"/>
    </row>
    <row r="400" spans="2:10" s="56" customFormat="1">
      <c r="B400" s="69"/>
      <c r="C400" s="69"/>
      <c r="D400" s="70"/>
      <c r="E400" s="70"/>
      <c r="F400" s="70"/>
      <c r="H400" s="55"/>
      <c r="I400" s="55"/>
      <c r="J400" s="55"/>
    </row>
    <row r="401" spans="2:10" s="56" customFormat="1">
      <c r="B401" s="69"/>
      <c r="C401" s="69"/>
      <c r="D401" s="70"/>
      <c r="E401" s="70"/>
      <c r="F401" s="70"/>
      <c r="H401" s="55"/>
      <c r="I401" s="55"/>
      <c r="J401" s="55"/>
    </row>
    <row r="402" spans="2:10" s="56" customFormat="1">
      <c r="B402" s="69"/>
      <c r="C402" s="69"/>
      <c r="D402" s="70"/>
      <c r="E402" s="70"/>
      <c r="F402" s="70"/>
      <c r="H402" s="55"/>
      <c r="I402" s="55"/>
      <c r="J402" s="55"/>
    </row>
    <row r="403" spans="2:10" s="56" customFormat="1">
      <c r="B403" s="69"/>
      <c r="C403" s="69"/>
      <c r="D403" s="70"/>
      <c r="E403" s="70"/>
      <c r="F403" s="70"/>
      <c r="H403" s="55"/>
      <c r="I403" s="55"/>
      <c r="J403" s="55"/>
    </row>
    <row r="404" spans="2:10" s="56" customFormat="1">
      <c r="B404" s="69"/>
      <c r="C404" s="69"/>
      <c r="D404" s="70"/>
      <c r="E404" s="70"/>
      <c r="F404" s="70"/>
      <c r="H404" s="55"/>
      <c r="I404" s="55"/>
      <c r="J404" s="55"/>
    </row>
    <row r="405" spans="2:10" s="56" customFormat="1">
      <c r="B405" s="69"/>
      <c r="C405" s="69"/>
      <c r="D405" s="70"/>
      <c r="E405" s="70"/>
      <c r="F405" s="70"/>
      <c r="H405" s="55"/>
      <c r="I405" s="55"/>
      <c r="J405" s="55"/>
    </row>
    <row r="406" spans="2:10" s="56" customFormat="1">
      <c r="B406" s="69"/>
      <c r="C406" s="69"/>
      <c r="D406" s="70"/>
      <c r="E406" s="70"/>
      <c r="F406" s="70"/>
      <c r="H406" s="55"/>
      <c r="I406" s="55"/>
      <c r="J406" s="55"/>
    </row>
    <row r="407" spans="2:10" s="56" customFormat="1">
      <c r="B407" s="69"/>
      <c r="C407" s="69"/>
      <c r="D407" s="70"/>
      <c r="E407" s="70"/>
      <c r="F407" s="70"/>
      <c r="H407" s="55"/>
      <c r="I407" s="55"/>
      <c r="J407" s="55"/>
    </row>
    <row r="408" spans="2:10" s="56" customFormat="1">
      <c r="B408" s="69"/>
      <c r="C408" s="69"/>
      <c r="D408" s="70"/>
      <c r="E408" s="70"/>
      <c r="F408" s="70"/>
      <c r="H408" s="55"/>
      <c r="I408" s="55"/>
      <c r="J408" s="55"/>
    </row>
    <row r="409" spans="2:10" s="56" customFormat="1">
      <c r="B409" s="69"/>
      <c r="C409" s="69"/>
      <c r="D409" s="70"/>
      <c r="E409" s="70"/>
      <c r="F409" s="70"/>
      <c r="H409" s="55"/>
      <c r="I409" s="55"/>
      <c r="J409" s="55"/>
    </row>
    <row r="410" spans="2:10" s="56" customFormat="1">
      <c r="B410" s="69"/>
      <c r="C410" s="69"/>
      <c r="D410" s="70"/>
      <c r="E410" s="70"/>
      <c r="F410" s="70"/>
      <c r="H410" s="55"/>
      <c r="I410" s="55"/>
      <c r="J410" s="55"/>
    </row>
    <row r="411" spans="2:10" s="56" customFormat="1">
      <c r="B411" s="69"/>
      <c r="C411" s="69"/>
      <c r="D411" s="70"/>
      <c r="E411" s="70"/>
      <c r="F411" s="70"/>
      <c r="H411" s="55"/>
      <c r="I411" s="55"/>
      <c r="J411" s="55"/>
    </row>
    <row r="412" spans="2:10" s="56" customFormat="1">
      <c r="B412" s="69"/>
      <c r="C412" s="69"/>
      <c r="D412" s="70"/>
      <c r="E412" s="70"/>
      <c r="F412" s="70"/>
      <c r="H412" s="55"/>
      <c r="I412" s="55"/>
      <c r="J412" s="55"/>
    </row>
    <row r="413" spans="2:10" s="56" customFormat="1">
      <c r="B413" s="69"/>
      <c r="C413" s="69"/>
      <c r="D413" s="70"/>
      <c r="E413" s="70"/>
      <c r="F413" s="70"/>
      <c r="H413" s="55"/>
      <c r="I413" s="55"/>
      <c r="J413" s="55"/>
    </row>
    <row r="414" spans="2:10" s="56" customFormat="1">
      <c r="B414" s="69"/>
      <c r="C414" s="69"/>
      <c r="D414" s="70"/>
      <c r="E414" s="70"/>
      <c r="F414" s="70"/>
      <c r="H414" s="55"/>
      <c r="I414" s="55"/>
      <c r="J414" s="55"/>
    </row>
    <row r="415" spans="2:10" s="56" customFormat="1">
      <c r="B415" s="69"/>
      <c r="C415" s="69"/>
      <c r="D415" s="70"/>
      <c r="E415" s="70"/>
      <c r="F415" s="70"/>
      <c r="H415" s="55"/>
      <c r="I415" s="55"/>
      <c r="J415" s="55"/>
    </row>
    <row r="416" spans="2:10" s="56" customFormat="1">
      <c r="B416" s="69"/>
      <c r="C416" s="69"/>
      <c r="D416" s="70"/>
      <c r="E416" s="70"/>
      <c r="F416" s="70"/>
      <c r="H416" s="55"/>
      <c r="I416" s="55"/>
      <c r="J416" s="55"/>
    </row>
    <row r="417" spans="2:10" s="56" customFormat="1">
      <c r="B417" s="69"/>
      <c r="C417" s="69"/>
      <c r="D417" s="70"/>
      <c r="E417" s="70"/>
      <c r="F417" s="70"/>
      <c r="H417" s="55"/>
      <c r="I417" s="55"/>
      <c r="J417" s="55"/>
    </row>
    <row r="418" spans="2:10" s="56" customFormat="1">
      <c r="B418" s="69"/>
      <c r="C418" s="69"/>
      <c r="D418" s="70"/>
      <c r="E418" s="70"/>
      <c r="F418" s="70"/>
      <c r="H418" s="55"/>
      <c r="I418" s="55"/>
      <c r="J418" s="55"/>
    </row>
    <row r="419" spans="2:10" s="56" customFormat="1">
      <c r="B419" s="69"/>
      <c r="C419" s="69"/>
      <c r="D419" s="70"/>
      <c r="E419" s="70"/>
      <c r="F419" s="70"/>
      <c r="H419" s="55"/>
      <c r="I419" s="55"/>
      <c r="J419" s="55"/>
    </row>
    <row r="420" spans="2:10" s="56" customFormat="1">
      <c r="B420" s="69"/>
      <c r="C420" s="69"/>
      <c r="D420" s="70"/>
      <c r="E420" s="70"/>
      <c r="F420" s="70"/>
      <c r="H420" s="55"/>
      <c r="I420" s="55"/>
      <c r="J420" s="55"/>
    </row>
    <row r="421" spans="2:10" s="56" customFormat="1">
      <c r="B421" s="69"/>
      <c r="C421" s="69"/>
      <c r="D421" s="70"/>
      <c r="E421" s="70"/>
      <c r="F421" s="70"/>
      <c r="H421" s="55"/>
      <c r="I421" s="55"/>
      <c r="J421" s="55"/>
    </row>
    <row r="422" spans="2:10" s="56" customFormat="1">
      <c r="B422" s="69"/>
      <c r="C422" s="69"/>
      <c r="D422" s="70"/>
      <c r="E422" s="70"/>
      <c r="F422" s="70"/>
      <c r="H422" s="55"/>
      <c r="I422" s="55"/>
      <c r="J422" s="55"/>
    </row>
    <row r="423" spans="2:10" s="56" customFormat="1">
      <c r="B423" s="69"/>
      <c r="C423" s="69"/>
      <c r="D423" s="70"/>
      <c r="E423" s="70"/>
      <c r="F423" s="70"/>
      <c r="H423" s="55"/>
      <c r="I423" s="55"/>
      <c r="J423" s="55"/>
    </row>
    <row r="424" spans="2:10" s="56" customFormat="1">
      <c r="B424" s="69"/>
      <c r="C424" s="69"/>
      <c r="D424" s="70"/>
      <c r="E424" s="70"/>
      <c r="F424" s="70"/>
      <c r="H424" s="55"/>
      <c r="I424" s="55"/>
      <c r="J424" s="55"/>
    </row>
    <row r="425" spans="2:10" s="56" customFormat="1">
      <c r="B425" s="69"/>
      <c r="C425" s="69"/>
      <c r="D425" s="70"/>
      <c r="E425" s="70"/>
      <c r="F425" s="70"/>
      <c r="H425" s="55"/>
      <c r="I425" s="55"/>
      <c r="J425" s="55"/>
    </row>
    <row r="426" spans="2:10" s="56" customFormat="1">
      <c r="B426" s="69"/>
      <c r="C426" s="69"/>
      <c r="D426" s="70"/>
      <c r="E426" s="70"/>
      <c r="F426" s="70"/>
      <c r="H426" s="55"/>
      <c r="I426" s="55"/>
      <c r="J426" s="55"/>
    </row>
    <row r="427" spans="2:10" s="56" customFormat="1">
      <c r="B427" s="69"/>
      <c r="C427" s="69"/>
      <c r="D427" s="70"/>
      <c r="E427" s="70"/>
      <c r="F427" s="70"/>
      <c r="H427" s="55"/>
      <c r="I427" s="55"/>
      <c r="J427" s="55"/>
    </row>
    <row r="428" spans="2:10" s="56" customFormat="1">
      <c r="B428" s="69"/>
      <c r="C428" s="69"/>
      <c r="D428" s="70"/>
      <c r="E428" s="70"/>
      <c r="F428" s="70"/>
      <c r="H428" s="55"/>
      <c r="I428" s="55"/>
      <c r="J428" s="55"/>
    </row>
    <row r="429" spans="2:10" s="56" customFormat="1">
      <c r="B429" s="69"/>
      <c r="C429" s="69"/>
      <c r="D429" s="70"/>
      <c r="E429" s="70"/>
      <c r="F429" s="70"/>
      <c r="H429" s="55"/>
      <c r="I429" s="55"/>
      <c r="J429" s="55"/>
    </row>
    <row r="430" spans="2:10" s="56" customFormat="1">
      <c r="B430" s="69"/>
      <c r="C430" s="69"/>
      <c r="D430" s="70"/>
      <c r="E430" s="70"/>
      <c r="F430" s="70"/>
      <c r="H430" s="55"/>
      <c r="I430" s="55"/>
      <c r="J430" s="55"/>
    </row>
    <row r="431" spans="2:10" s="56" customFormat="1">
      <c r="B431" s="69"/>
      <c r="C431" s="69"/>
      <c r="D431" s="70"/>
      <c r="E431" s="70"/>
      <c r="F431" s="70"/>
      <c r="H431" s="55"/>
      <c r="I431" s="55"/>
      <c r="J431" s="55"/>
    </row>
    <row r="432" spans="2:10" s="56" customFormat="1">
      <c r="B432" s="69"/>
      <c r="C432" s="69"/>
      <c r="D432" s="70"/>
      <c r="E432" s="70"/>
      <c r="F432" s="70"/>
      <c r="H432" s="55"/>
      <c r="I432" s="55"/>
      <c r="J432" s="55"/>
    </row>
    <row r="433" spans="2:10" s="56" customFormat="1">
      <c r="B433" s="69"/>
      <c r="C433" s="69"/>
      <c r="D433" s="70"/>
      <c r="E433" s="70"/>
      <c r="F433" s="70"/>
      <c r="H433" s="55"/>
      <c r="I433" s="55"/>
      <c r="J433" s="55"/>
    </row>
    <row r="434" spans="2:10" s="56" customFormat="1">
      <c r="B434" s="69"/>
      <c r="C434" s="69"/>
      <c r="D434" s="70"/>
      <c r="E434" s="70"/>
      <c r="F434" s="70"/>
      <c r="H434" s="55"/>
      <c r="I434" s="55"/>
      <c r="J434" s="55"/>
    </row>
    <row r="435" spans="2:10" s="56" customFormat="1">
      <c r="B435" s="69"/>
      <c r="C435" s="69"/>
      <c r="D435" s="70"/>
      <c r="E435" s="70"/>
      <c r="F435" s="70"/>
      <c r="H435" s="55"/>
      <c r="I435" s="55"/>
      <c r="J435" s="55"/>
    </row>
    <row r="436" spans="2:10" s="56" customFormat="1">
      <c r="B436" s="69"/>
      <c r="C436" s="69"/>
      <c r="D436" s="70"/>
      <c r="E436" s="70"/>
      <c r="F436" s="70"/>
      <c r="H436" s="55"/>
      <c r="I436" s="55"/>
      <c r="J436" s="55"/>
    </row>
    <row r="437" spans="2:10" s="56" customFormat="1">
      <c r="B437" s="69"/>
      <c r="C437" s="69"/>
      <c r="D437" s="70"/>
      <c r="E437" s="70"/>
      <c r="F437" s="70"/>
      <c r="H437" s="55"/>
      <c r="I437" s="55"/>
      <c r="J437" s="55"/>
    </row>
    <row r="438" spans="2:10" s="56" customFormat="1">
      <c r="B438" s="69"/>
      <c r="C438" s="69"/>
      <c r="D438" s="70"/>
      <c r="E438" s="70"/>
      <c r="F438" s="70"/>
      <c r="H438" s="55"/>
      <c r="I438" s="55"/>
      <c r="J438" s="55"/>
    </row>
    <row r="439" spans="2:10" s="56" customFormat="1">
      <c r="B439" s="69"/>
      <c r="C439" s="69"/>
      <c r="D439" s="70"/>
      <c r="E439" s="70"/>
      <c r="F439" s="70"/>
      <c r="H439" s="55"/>
      <c r="I439" s="55"/>
      <c r="J439" s="55"/>
    </row>
    <row r="440" spans="2:10" s="56" customFormat="1">
      <c r="B440" s="69"/>
      <c r="C440" s="69"/>
      <c r="D440" s="70"/>
      <c r="E440" s="70"/>
      <c r="F440" s="70"/>
      <c r="H440" s="55"/>
      <c r="I440" s="55"/>
      <c r="J440" s="55"/>
    </row>
    <row r="441" spans="2:10" s="56" customFormat="1">
      <c r="B441" s="69"/>
      <c r="C441" s="69"/>
      <c r="D441" s="70"/>
      <c r="E441" s="70"/>
      <c r="F441" s="70"/>
      <c r="H441" s="55"/>
      <c r="I441" s="55"/>
      <c r="J441" s="55"/>
    </row>
    <row r="442" spans="2:10" s="56" customFormat="1">
      <c r="B442" s="69"/>
      <c r="C442" s="69"/>
      <c r="D442" s="70"/>
      <c r="E442" s="70"/>
      <c r="F442" s="70"/>
      <c r="H442" s="55"/>
      <c r="I442" s="55"/>
      <c r="J442" s="55"/>
    </row>
    <row r="443" spans="2:10" s="56" customFormat="1">
      <c r="B443" s="69"/>
      <c r="C443" s="69"/>
      <c r="D443" s="70"/>
      <c r="E443" s="70"/>
      <c r="F443" s="70"/>
      <c r="H443" s="55"/>
      <c r="I443" s="55"/>
      <c r="J443" s="55"/>
    </row>
    <row r="444" spans="2:10" s="56" customFormat="1">
      <c r="B444" s="69"/>
      <c r="C444" s="69"/>
      <c r="D444" s="70"/>
      <c r="E444" s="70"/>
      <c r="F444" s="70"/>
      <c r="H444" s="55"/>
      <c r="I444" s="55"/>
      <c r="J444" s="55"/>
    </row>
    <row r="445" spans="2:10" s="56" customFormat="1">
      <c r="B445" s="69"/>
      <c r="C445" s="69"/>
      <c r="D445" s="70"/>
      <c r="E445" s="70"/>
      <c r="F445" s="70"/>
      <c r="H445" s="55"/>
      <c r="I445" s="55"/>
      <c r="J445" s="55"/>
    </row>
    <row r="446" spans="2:10" s="56" customFormat="1">
      <c r="B446" s="69"/>
      <c r="C446" s="69"/>
      <c r="D446" s="70"/>
      <c r="E446" s="70"/>
      <c r="F446" s="70"/>
      <c r="H446" s="55"/>
      <c r="I446" s="55"/>
      <c r="J446" s="55"/>
    </row>
    <row r="447" spans="2:10" s="56" customFormat="1">
      <c r="B447" s="69"/>
      <c r="C447" s="69"/>
      <c r="D447" s="70"/>
      <c r="E447" s="70"/>
      <c r="F447" s="70"/>
      <c r="H447" s="55"/>
      <c r="I447" s="55"/>
      <c r="J447" s="55"/>
    </row>
    <row r="448" spans="2:10" s="56" customFormat="1">
      <c r="B448" s="69"/>
      <c r="C448" s="69"/>
      <c r="D448" s="70"/>
      <c r="E448" s="70"/>
      <c r="F448" s="70"/>
      <c r="H448" s="55"/>
      <c r="I448" s="55"/>
      <c r="J448" s="55"/>
    </row>
    <row r="449" spans="2:10" s="56" customFormat="1">
      <c r="B449" s="69"/>
      <c r="C449" s="69"/>
      <c r="D449" s="70"/>
      <c r="E449" s="70"/>
      <c r="F449" s="70"/>
      <c r="H449" s="55"/>
      <c r="I449" s="55"/>
      <c r="J449" s="55"/>
    </row>
    <row r="450" spans="2:10" s="56" customFormat="1">
      <c r="B450" s="69"/>
      <c r="C450" s="69"/>
      <c r="D450" s="70"/>
      <c r="E450" s="70"/>
      <c r="F450" s="70"/>
      <c r="H450" s="55"/>
      <c r="I450" s="55"/>
      <c r="J450" s="55"/>
    </row>
    <row r="451" spans="2:10" s="56" customFormat="1">
      <c r="B451" s="69"/>
      <c r="C451" s="69"/>
      <c r="D451" s="70"/>
      <c r="E451" s="70"/>
      <c r="F451" s="70"/>
      <c r="H451" s="55"/>
      <c r="I451" s="55"/>
      <c r="J451" s="55"/>
    </row>
    <row r="452" spans="2:10" s="56" customFormat="1">
      <c r="B452" s="69"/>
      <c r="C452" s="69"/>
      <c r="D452" s="70"/>
      <c r="E452" s="70"/>
      <c r="F452" s="70"/>
      <c r="H452" s="55"/>
      <c r="I452" s="55"/>
      <c r="J452" s="55"/>
    </row>
    <row r="453" spans="2:10" s="56" customFormat="1">
      <c r="B453" s="69"/>
      <c r="C453" s="69"/>
      <c r="D453" s="70"/>
      <c r="E453" s="70"/>
      <c r="F453" s="70"/>
      <c r="H453" s="55"/>
      <c r="I453" s="55"/>
      <c r="J453" s="55"/>
    </row>
    <row r="454" spans="2:10" s="56" customFormat="1">
      <c r="B454" s="69"/>
      <c r="C454" s="69"/>
      <c r="D454" s="70"/>
      <c r="E454" s="70"/>
      <c r="F454" s="70"/>
      <c r="H454" s="55"/>
      <c r="I454" s="55"/>
      <c r="J454" s="55"/>
    </row>
    <row r="455" spans="2:10" s="56" customFormat="1">
      <c r="B455" s="69"/>
      <c r="C455" s="69"/>
      <c r="D455" s="70"/>
      <c r="E455" s="70"/>
      <c r="F455" s="70"/>
      <c r="H455" s="55"/>
      <c r="I455" s="55"/>
      <c r="J455" s="55"/>
    </row>
    <row r="456" spans="2:10" s="56" customFormat="1">
      <c r="B456" s="69"/>
      <c r="C456" s="69"/>
      <c r="D456" s="70"/>
      <c r="E456" s="70"/>
      <c r="F456" s="70"/>
      <c r="H456" s="55"/>
      <c r="I456" s="55"/>
      <c r="J456" s="55"/>
    </row>
    <row r="457" spans="2:10" s="56" customFormat="1">
      <c r="B457" s="69"/>
      <c r="C457" s="69"/>
      <c r="D457" s="70"/>
      <c r="E457" s="70"/>
      <c r="F457" s="70"/>
      <c r="H457" s="55"/>
      <c r="I457" s="55"/>
      <c r="J457" s="55"/>
    </row>
    <row r="458" spans="2:10" s="56" customFormat="1">
      <c r="B458" s="69"/>
      <c r="C458" s="69"/>
      <c r="D458" s="70"/>
      <c r="E458" s="70"/>
      <c r="F458" s="70"/>
      <c r="H458" s="55"/>
      <c r="I458" s="55"/>
      <c r="J458" s="55"/>
    </row>
    <row r="459" spans="2:10" s="56" customFormat="1">
      <c r="B459" s="69"/>
      <c r="C459" s="69"/>
      <c r="D459" s="70"/>
      <c r="E459" s="70"/>
      <c r="F459" s="70"/>
      <c r="H459" s="55"/>
      <c r="I459" s="55"/>
      <c r="J459" s="55"/>
    </row>
    <row r="460" spans="2:10" s="56" customFormat="1">
      <c r="B460" s="69"/>
      <c r="C460" s="69"/>
      <c r="D460" s="70"/>
      <c r="E460" s="70"/>
      <c r="F460" s="70"/>
      <c r="H460" s="55"/>
      <c r="I460" s="55"/>
      <c r="J460" s="55"/>
    </row>
    <row r="461" spans="2:10" s="56" customFormat="1">
      <c r="B461" s="69"/>
      <c r="C461" s="69"/>
      <c r="D461" s="70"/>
      <c r="E461" s="70"/>
      <c r="F461" s="70"/>
      <c r="H461" s="55"/>
      <c r="I461" s="55"/>
      <c r="J461" s="55"/>
    </row>
    <row r="462" spans="2:10" s="56" customFormat="1">
      <c r="B462" s="69"/>
      <c r="C462" s="69"/>
      <c r="D462" s="70"/>
      <c r="E462" s="70"/>
      <c r="F462" s="70"/>
      <c r="H462" s="55"/>
      <c r="I462" s="55"/>
      <c r="J462" s="55"/>
    </row>
    <row r="463" spans="2:10" s="56" customFormat="1">
      <c r="B463" s="69"/>
      <c r="C463" s="69"/>
      <c r="D463" s="70"/>
      <c r="E463" s="70"/>
      <c r="F463" s="70"/>
      <c r="H463" s="55"/>
      <c r="I463" s="55"/>
      <c r="J463" s="55"/>
    </row>
    <row r="464" spans="2:10" s="56" customFormat="1">
      <c r="B464" s="69"/>
      <c r="C464" s="69"/>
      <c r="D464" s="70"/>
      <c r="E464" s="70"/>
      <c r="F464" s="70"/>
      <c r="H464" s="55"/>
      <c r="I464" s="55"/>
      <c r="J464" s="55"/>
    </row>
    <row r="465" spans="2:10" s="56" customFormat="1">
      <c r="B465" s="69"/>
      <c r="C465" s="69"/>
      <c r="D465" s="70"/>
      <c r="E465" s="70"/>
      <c r="F465" s="70"/>
      <c r="H465" s="55"/>
      <c r="I465" s="55"/>
      <c r="J465" s="55"/>
    </row>
    <row r="466" spans="2:10" s="56" customFormat="1">
      <c r="B466" s="69"/>
      <c r="C466" s="69"/>
      <c r="D466" s="70"/>
      <c r="E466" s="70"/>
      <c r="F466" s="70"/>
      <c r="H466" s="55"/>
      <c r="I466" s="55"/>
      <c r="J466" s="55"/>
    </row>
    <row r="467" spans="2:10" s="56" customFormat="1">
      <c r="B467" s="69"/>
      <c r="C467" s="69"/>
      <c r="D467" s="70"/>
      <c r="E467" s="70"/>
      <c r="F467" s="70"/>
      <c r="H467" s="55"/>
      <c r="I467" s="55"/>
      <c r="J467" s="55"/>
    </row>
    <row r="468" spans="2:10" s="56" customFormat="1">
      <c r="B468" s="69"/>
      <c r="C468" s="69"/>
      <c r="D468" s="70"/>
      <c r="E468" s="70"/>
      <c r="F468" s="70"/>
      <c r="H468" s="55"/>
      <c r="I468" s="55"/>
      <c r="J468" s="55"/>
    </row>
    <row r="469" spans="2:10" s="56" customFormat="1">
      <c r="B469" s="69"/>
      <c r="C469" s="69"/>
      <c r="D469" s="70"/>
      <c r="E469" s="70"/>
      <c r="F469" s="70"/>
      <c r="H469" s="55"/>
      <c r="I469" s="55"/>
      <c r="J469" s="55"/>
    </row>
    <row r="470" spans="2:10" s="56" customFormat="1">
      <c r="B470" s="69"/>
      <c r="C470" s="69"/>
      <c r="D470" s="70"/>
      <c r="E470" s="70"/>
      <c r="F470" s="70"/>
      <c r="H470" s="55"/>
      <c r="I470" s="55"/>
      <c r="J470" s="55"/>
    </row>
    <row r="471" spans="2:10" s="56" customFormat="1">
      <c r="B471" s="69"/>
      <c r="C471" s="69"/>
      <c r="D471" s="70"/>
      <c r="E471" s="70"/>
      <c r="F471" s="70"/>
      <c r="H471" s="55"/>
      <c r="I471" s="55"/>
      <c r="J471" s="55"/>
    </row>
    <row r="472" spans="2:10" s="56" customFormat="1">
      <c r="B472" s="69"/>
      <c r="C472" s="69"/>
      <c r="D472" s="70"/>
      <c r="E472" s="70"/>
      <c r="F472" s="70"/>
      <c r="H472" s="55"/>
      <c r="I472" s="55"/>
      <c r="J472" s="55"/>
    </row>
    <row r="473" spans="2:10" s="56" customFormat="1">
      <c r="B473" s="69"/>
      <c r="C473" s="69"/>
      <c r="D473" s="70"/>
      <c r="E473" s="70"/>
      <c r="F473" s="70"/>
      <c r="H473" s="55"/>
      <c r="I473" s="55"/>
      <c r="J473" s="55"/>
    </row>
    <row r="474" spans="2:10" s="56" customFormat="1">
      <c r="B474" s="69"/>
      <c r="C474" s="69"/>
      <c r="D474" s="70"/>
      <c r="E474" s="70"/>
      <c r="F474" s="70"/>
      <c r="H474" s="55"/>
      <c r="I474" s="55"/>
      <c r="J474" s="55"/>
    </row>
    <row r="475" spans="2:10" s="56" customFormat="1">
      <c r="B475" s="69"/>
      <c r="C475" s="69"/>
      <c r="D475" s="70"/>
      <c r="E475" s="70"/>
      <c r="F475" s="70"/>
      <c r="H475" s="55"/>
      <c r="I475" s="55"/>
      <c r="J475" s="55"/>
    </row>
    <row r="476" spans="2:10" s="56" customFormat="1">
      <c r="B476" s="69"/>
      <c r="C476" s="69"/>
      <c r="D476" s="70"/>
      <c r="E476" s="70"/>
      <c r="F476" s="70"/>
      <c r="H476" s="55"/>
      <c r="I476" s="55"/>
      <c r="J476" s="55"/>
    </row>
    <row r="477" spans="2:10" s="56" customFormat="1">
      <c r="B477" s="69"/>
      <c r="C477" s="69"/>
      <c r="D477" s="70"/>
      <c r="E477" s="70"/>
      <c r="F477" s="70"/>
      <c r="H477" s="55"/>
      <c r="I477" s="55"/>
      <c r="J477" s="55"/>
    </row>
    <row r="478" spans="2:10" s="56" customFormat="1">
      <c r="B478" s="69"/>
      <c r="C478" s="69"/>
      <c r="D478" s="70"/>
      <c r="E478" s="70"/>
      <c r="F478" s="70"/>
      <c r="H478" s="55"/>
      <c r="I478" s="55"/>
      <c r="J478" s="55"/>
    </row>
    <row r="479" spans="2:10" s="56" customFormat="1">
      <c r="B479" s="69"/>
      <c r="C479" s="69"/>
      <c r="D479" s="70"/>
      <c r="E479" s="70"/>
      <c r="F479" s="70"/>
      <c r="H479" s="55"/>
      <c r="I479" s="55"/>
      <c r="J479" s="55"/>
    </row>
    <row r="480" spans="2:10" s="56" customFormat="1">
      <c r="B480" s="69"/>
      <c r="C480" s="69"/>
      <c r="D480" s="70"/>
      <c r="E480" s="70"/>
      <c r="F480" s="70"/>
      <c r="H480" s="55"/>
      <c r="I480" s="55"/>
      <c r="J480" s="55"/>
    </row>
    <row r="481" spans="2:10" s="56" customFormat="1">
      <c r="B481" s="69"/>
      <c r="C481" s="69"/>
      <c r="D481" s="70"/>
      <c r="E481" s="70"/>
      <c r="F481" s="70"/>
      <c r="H481" s="55"/>
      <c r="I481" s="55"/>
      <c r="J481" s="55"/>
    </row>
    <row r="482" spans="2:10" s="56" customFormat="1">
      <c r="B482" s="69"/>
      <c r="C482" s="69"/>
      <c r="D482" s="70"/>
      <c r="E482" s="70"/>
      <c r="F482" s="70"/>
      <c r="H482" s="55"/>
      <c r="I482" s="55"/>
      <c r="J482" s="55"/>
    </row>
    <row r="483" spans="2:10" s="56" customFormat="1">
      <c r="B483" s="69"/>
      <c r="C483" s="69"/>
      <c r="D483" s="70"/>
      <c r="E483" s="70"/>
      <c r="F483" s="70"/>
      <c r="H483" s="55"/>
      <c r="I483" s="55"/>
      <c r="J483" s="55"/>
    </row>
    <row r="484" spans="2:10" s="56" customFormat="1">
      <c r="B484" s="69"/>
      <c r="C484" s="69"/>
      <c r="D484" s="70"/>
      <c r="E484" s="70"/>
      <c r="F484" s="70"/>
      <c r="H484" s="55"/>
      <c r="I484" s="55"/>
      <c r="J484" s="55"/>
    </row>
    <row r="485" spans="2:10" s="56" customFormat="1">
      <c r="B485" s="69"/>
      <c r="C485" s="69"/>
      <c r="D485" s="70"/>
      <c r="E485" s="70"/>
      <c r="F485" s="70"/>
      <c r="H485" s="55"/>
      <c r="I485" s="55"/>
      <c r="J485" s="55"/>
    </row>
    <row r="486" spans="2:10" s="56" customFormat="1">
      <c r="B486" s="69"/>
      <c r="C486" s="69"/>
      <c r="D486" s="70"/>
      <c r="E486" s="70"/>
      <c r="F486" s="70"/>
      <c r="H486" s="55"/>
      <c r="I486" s="55"/>
      <c r="J486" s="55"/>
    </row>
    <row r="487" spans="2:10" s="56" customFormat="1">
      <c r="B487" s="69"/>
      <c r="C487" s="69"/>
      <c r="D487" s="70"/>
      <c r="E487" s="70"/>
      <c r="F487" s="70"/>
      <c r="H487" s="55"/>
      <c r="I487" s="55"/>
      <c r="J487" s="55"/>
    </row>
    <row r="488" spans="2:10" s="56" customFormat="1">
      <c r="B488" s="69"/>
      <c r="C488" s="69"/>
      <c r="D488" s="70"/>
      <c r="E488" s="70"/>
      <c r="F488" s="70"/>
      <c r="H488" s="55"/>
      <c r="I488" s="55"/>
      <c r="J488" s="55"/>
    </row>
    <row r="489" spans="2:10" s="56" customFormat="1">
      <c r="B489" s="69"/>
      <c r="C489" s="69"/>
      <c r="D489" s="70"/>
      <c r="E489" s="70"/>
      <c r="F489" s="70"/>
      <c r="H489" s="55"/>
      <c r="I489" s="55"/>
      <c r="J489" s="55"/>
    </row>
    <row r="490" spans="2:10" s="56" customFormat="1">
      <c r="B490" s="69"/>
      <c r="C490" s="69"/>
      <c r="D490" s="70"/>
      <c r="E490" s="70"/>
      <c r="F490" s="70"/>
      <c r="H490" s="55"/>
      <c r="I490" s="55"/>
      <c r="J490" s="55"/>
    </row>
    <row r="491" spans="2:10" s="56" customFormat="1">
      <c r="B491" s="69"/>
      <c r="C491" s="69"/>
      <c r="D491" s="70"/>
      <c r="E491" s="70"/>
      <c r="F491" s="70"/>
      <c r="H491" s="55"/>
      <c r="I491" s="55"/>
      <c r="J491" s="55"/>
    </row>
    <row r="492" spans="2:10" s="56" customFormat="1">
      <c r="B492" s="69"/>
      <c r="C492" s="69"/>
      <c r="D492" s="70"/>
      <c r="E492" s="70"/>
      <c r="F492" s="70"/>
      <c r="H492" s="55"/>
      <c r="I492" s="55"/>
      <c r="J492" s="55"/>
    </row>
    <row r="493" spans="2:10" s="56" customFormat="1">
      <c r="B493" s="69"/>
      <c r="C493" s="69"/>
      <c r="D493" s="70"/>
      <c r="E493" s="70"/>
      <c r="F493" s="70"/>
      <c r="H493" s="55"/>
      <c r="I493" s="55"/>
      <c r="J493" s="55"/>
    </row>
    <row r="494" spans="2:10" s="56" customFormat="1">
      <c r="B494" s="69"/>
      <c r="C494" s="69"/>
      <c r="D494" s="70"/>
      <c r="E494" s="70"/>
      <c r="F494" s="70"/>
      <c r="H494" s="55"/>
      <c r="I494" s="55"/>
      <c r="J494" s="55"/>
    </row>
    <row r="495" spans="2:10" s="56" customFormat="1">
      <c r="B495" s="69"/>
      <c r="C495" s="69"/>
      <c r="D495" s="70"/>
      <c r="E495" s="70"/>
      <c r="F495" s="70"/>
      <c r="H495" s="55"/>
      <c r="I495" s="55"/>
      <c r="J495" s="55"/>
    </row>
    <row r="496" spans="2:10" s="56" customFormat="1">
      <c r="B496" s="69"/>
      <c r="C496" s="69"/>
      <c r="D496" s="70"/>
      <c r="E496" s="70"/>
      <c r="F496" s="70"/>
      <c r="H496" s="55"/>
      <c r="I496" s="55"/>
      <c r="J496" s="55"/>
    </row>
    <row r="497" spans="2:10" s="56" customFormat="1">
      <c r="B497" s="69"/>
      <c r="C497" s="69"/>
      <c r="D497" s="70"/>
      <c r="E497" s="70"/>
      <c r="F497" s="70"/>
      <c r="H497" s="55"/>
      <c r="I497" s="55"/>
      <c r="J497" s="55"/>
    </row>
    <row r="498" spans="2:10" s="56" customFormat="1">
      <c r="B498" s="69"/>
      <c r="C498" s="69"/>
      <c r="D498" s="70"/>
      <c r="E498" s="70"/>
      <c r="F498" s="70"/>
      <c r="H498" s="55"/>
      <c r="I498" s="55"/>
      <c r="J498" s="55"/>
    </row>
    <row r="499" spans="2:10" s="56" customFormat="1">
      <c r="B499" s="69"/>
      <c r="C499" s="69"/>
      <c r="D499" s="70"/>
      <c r="E499" s="70"/>
      <c r="F499" s="70"/>
      <c r="H499" s="55"/>
      <c r="I499" s="55"/>
      <c r="J499" s="55"/>
    </row>
    <row r="500" spans="2:10" s="56" customFormat="1">
      <c r="B500" s="69"/>
      <c r="C500" s="69"/>
      <c r="D500" s="70"/>
      <c r="E500" s="70"/>
      <c r="F500" s="70"/>
      <c r="H500" s="55"/>
      <c r="I500" s="55"/>
      <c r="J500" s="55"/>
    </row>
    <row r="501" spans="2:10" s="56" customFormat="1">
      <c r="B501" s="69"/>
      <c r="C501" s="69"/>
      <c r="D501" s="70"/>
      <c r="E501" s="70"/>
      <c r="F501" s="70"/>
      <c r="H501" s="55"/>
      <c r="I501" s="55"/>
      <c r="J501" s="55"/>
    </row>
    <row r="502" spans="2:10" s="56" customFormat="1">
      <c r="B502" s="69"/>
      <c r="C502" s="69"/>
      <c r="D502" s="70"/>
      <c r="E502" s="70"/>
      <c r="F502" s="70"/>
      <c r="H502" s="55"/>
      <c r="I502" s="55"/>
      <c r="J502" s="55"/>
    </row>
    <row r="503" spans="2:10" s="56" customFormat="1">
      <c r="B503" s="69"/>
      <c r="C503" s="69"/>
      <c r="D503" s="70"/>
      <c r="E503" s="70"/>
      <c r="F503" s="70"/>
      <c r="H503" s="55"/>
      <c r="I503" s="55"/>
      <c r="J503" s="55"/>
    </row>
    <row r="504" spans="2:10" s="56" customFormat="1">
      <c r="B504" s="69"/>
      <c r="C504" s="69"/>
      <c r="D504" s="70"/>
      <c r="E504" s="70"/>
      <c r="F504" s="70"/>
      <c r="H504" s="55"/>
      <c r="I504" s="55"/>
      <c r="J504" s="55"/>
    </row>
    <row r="505" spans="2:10" s="56" customFormat="1">
      <c r="B505" s="69"/>
      <c r="C505" s="69"/>
      <c r="D505" s="70"/>
      <c r="E505" s="70"/>
      <c r="F505" s="70"/>
      <c r="H505" s="55"/>
      <c r="I505" s="55"/>
      <c r="J505" s="55"/>
    </row>
    <row r="506" spans="2:10" s="56" customFormat="1">
      <c r="B506" s="69"/>
      <c r="C506" s="69"/>
      <c r="D506" s="70"/>
      <c r="E506" s="70"/>
      <c r="F506" s="70"/>
      <c r="H506" s="55"/>
      <c r="I506" s="55"/>
      <c r="J506" s="55"/>
    </row>
    <row r="507" spans="2:10" s="56" customFormat="1">
      <c r="B507" s="69"/>
      <c r="C507" s="69"/>
      <c r="D507" s="70"/>
      <c r="E507" s="70"/>
      <c r="F507" s="70"/>
      <c r="H507" s="55"/>
      <c r="I507" s="55"/>
      <c r="J507" s="55"/>
    </row>
    <row r="508" spans="2:10" s="56" customFormat="1">
      <c r="B508" s="69"/>
      <c r="C508" s="69"/>
      <c r="D508" s="70"/>
      <c r="E508" s="70"/>
      <c r="F508" s="70"/>
      <c r="H508" s="55"/>
      <c r="I508" s="55"/>
      <c r="J508" s="55"/>
    </row>
    <row r="509" spans="2:10" s="56" customFormat="1">
      <c r="B509" s="69"/>
      <c r="C509" s="69"/>
      <c r="D509" s="70"/>
      <c r="E509" s="70"/>
      <c r="F509" s="70"/>
      <c r="H509" s="55"/>
      <c r="I509" s="55"/>
      <c r="J509" s="55"/>
    </row>
    <row r="510" spans="2:10" s="56" customFormat="1">
      <c r="B510" s="69"/>
      <c r="C510" s="69"/>
      <c r="D510" s="70"/>
      <c r="E510" s="70"/>
      <c r="F510" s="70"/>
      <c r="H510" s="55"/>
      <c r="I510" s="55"/>
      <c r="J510" s="55"/>
    </row>
    <row r="511" spans="2:10" s="56" customFormat="1">
      <c r="B511" s="69"/>
      <c r="C511" s="69"/>
      <c r="D511" s="70"/>
      <c r="E511" s="70"/>
      <c r="F511" s="70"/>
      <c r="H511" s="55"/>
      <c r="I511" s="55"/>
      <c r="J511" s="55"/>
    </row>
    <row r="512" spans="2:10" s="56" customFormat="1">
      <c r="B512" s="69"/>
      <c r="C512" s="69"/>
      <c r="D512" s="70"/>
      <c r="E512" s="70"/>
      <c r="F512" s="70"/>
      <c r="H512" s="55"/>
      <c r="I512" s="55"/>
      <c r="J512" s="55"/>
    </row>
    <row r="513" spans="2:10" s="56" customFormat="1">
      <c r="B513" s="69"/>
      <c r="C513" s="69"/>
      <c r="D513" s="70"/>
      <c r="E513" s="70"/>
      <c r="F513" s="70"/>
      <c r="H513" s="55"/>
      <c r="I513" s="55"/>
      <c r="J513" s="55"/>
    </row>
    <row r="514" spans="2:10" s="56" customFormat="1">
      <c r="B514" s="69"/>
      <c r="C514" s="69"/>
      <c r="D514" s="70"/>
      <c r="E514" s="70"/>
      <c r="F514" s="70"/>
      <c r="H514" s="55"/>
      <c r="I514" s="55"/>
      <c r="J514" s="55"/>
    </row>
    <row r="515" spans="2:10" s="56" customFormat="1">
      <c r="B515" s="69"/>
      <c r="C515" s="69"/>
      <c r="D515" s="70"/>
      <c r="E515" s="70"/>
      <c r="F515" s="70"/>
      <c r="H515" s="55"/>
      <c r="I515" s="55"/>
      <c r="J515" s="55"/>
    </row>
    <row r="516" spans="2:10" s="56" customFormat="1">
      <c r="B516" s="69"/>
      <c r="C516" s="69"/>
      <c r="D516" s="70"/>
      <c r="E516" s="70"/>
      <c r="F516" s="70"/>
      <c r="H516" s="55"/>
      <c r="I516" s="55"/>
      <c r="J516" s="55"/>
    </row>
    <row r="517" spans="2:10" s="56" customFormat="1">
      <c r="B517" s="69"/>
      <c r="C517" s="69"/>
      <c r="D517" s="70"/>
      <c r="E517" s="70"/>
      <c r="F517" s="70"/>
      <c r="H517" s="55"/>
      <c r="I517" s="55"/>
      <c r="J517" s="55"/>
    </row>
    <row r="518" spans="2:10" s="56" customFormat="1">
      <c r="B518" s="69"/>
      <c r="C518" s="69"/>
      <c r="D518" s="70"/>
      <c r="E518" s="70"/>
      <c r="F518" s="70"/>
      <c r="H518" s="55"/>
      <c r="I518" s="55"/>
      <c r="J518" s="55"/>
    </row>
    <row r="519" spans="2:10" s="56" customFormat="1">
      <c r="B519" s="69"/>
      <c r="C519" s="69"/>
      <c r="D519" s="70"/>
      <c r="E519" s="70"/>
      <c r="F519" s="70"/>
      <c r="H519" s="55"/>
      <c r="I519" s="55"/>
      <c r="J519" s="55"/>
    </row>
    <row r="520" spans="2:10" s="56" customFormat="1">
      <c r="B520" s="69"/>
      <c r="C520" s="69"/>
      <c r="D520" s="70"/>
      <c r="E520" s="70"/>
      <c r="F520" s="70"/>
      <c r="H520" s="55"/>
      <c r="I520" s="55"/>
      <c r="J520" s="55"/>
    </row>
    <row r="521" spans="2:10" s="56" customFormat="1">
      <c r="B521" s="69"/>
      <c r="C521" s="69"/>
      <c r="D521" s="70"/>
      <c r="E521" s="70"/>
      <c r="F521" s="70"/>
      <c r="H521" s="55"/>
      <c r="I521" s="55"/>
      <c r="J521" s="55"/>
    </row>
    <row r="522" spans="2:10" s="56" customFormat="1">
      <c r="B522" s="69"/>
      <c r="C522" s="69"/>
      <c r="D522" s="70"/>
      <c r="E522" s="70"/>
      <c r="F522" s="70"/>
      <c r="H522" s="55"/>
      <c r="I522" s="55"/>
      <c r="J522" s="55"/>
    </row>
    <row r="523" spans="2:10" s="56" customFormat="1">
      <c r="B523" s="69"/>
      <c r="C523" s="69"/>
      <c r="D523" s="70"/>
      <c r="E523" s="70"/>
      <c r="F523" s="70"/>
      <c r="H523" s="55"/>
      <c r="I523" s="55"/>
      <c r="J523" s="55"/>
    </row>
    <row r="524" spans="2:10" s="56" customFormat="1">
      <c r="B524" s="69"/>
      <c r="C524" s="69"/>
      <c r="D524" s="70"/>
      <c r="E524" s="70"/>
      <c r="F524" s="70"/>
      <c r="H524" s="55"/>
      <c r="I524" s="55"/>
      <c r="J524" s="55"/>
    </row>
    <row r="525" spans="2:10" s="56" customFormat="1">
      <c r="B525" s="69"/>
      <c r="C525" s="69"/>
      <c r="D525" s="70"/>
      <c r="E525" s="70"/>
      <c r="F525" s="70"/>
      <c r="H525" s="55"/>
      <c r="I525" s="55"/>
      <c r="J525" s="55"/>
    </row>
    <row r="526" spans="2:10" s="56" customFormat="1">
      <c r="B526" s="69"/>
      <c r="C526" s="69"/>
      <c r="D526" s="70"/>
      <c r="E526" s="70"/>
      <c r="F526" s="70"/>
      <c r="H526" s="55"/>
      <c r="I526" s="55"/>
      <c r="J526" s="55"/>
    </row>
    <row r="527" spans="2:10" s="56" customFormat="1">
      <c r="B527" s="69"/>
      <c r="C527" s="69"/>
      <c r="D527" s="70"/>
      <c r="E527" s="70"/>
      <c r="F527" s="70"/>
      <c r="H527" s="55"/>
      <c r="I527" s="55"/>
      <c r="J527" s="55"/>
    </row>
    <row r="528" spans="2:10" s="56" customFormat="1">
      <c r="B528" s="69"/>
      <c r="C528" s="69"/>
      <c r="D528" s="70"/>
      <c r="E528" s="70"/>
      <c r="F528" s="70"/>
      <c r="H528" s="55"/>
      <c r="I528" s="55"/>
      <c r="J528" s="55"/>
    </row>
    <row r="529" spans="2:10" s="56" customFormat="1">
      <c r="B529" s="69"/>
      <c r="C529" s="69"/>
      <c r="D529" s="70"/>
      <c r="E529" s="70"/>
      <c r="F529" s="70"/>
      <c r="H529" s="55"/>
      <c r="I529" s="55"/>
      <c r="J529" s="55"/>
    </row>
    <row r="530" spans="2:10" s="56" customFormat="1">
      <c r="B530" s="69"/>
      <c r="C530" s="69"/>
      <c r="D530" s="70"/>
      <c r="E530" s="70"/>
      <c r="F530" s="70"/>
      <c r="H530" s="55"/>
      <c r="I530" s="55"/>
      <c r="J530" s="55"/>
    </row>
    <row r="531" spans="2:10" s="56" customFormat="1">
      <c r="B531" s="69"/>
      <c r="C531" s="69"/>
      <c r="D531" s="70"/>
      <c r="E531" s="70"/>
      <c r="F531" s="70"/>
      <c r="H531" s="55"/>
      <c r="I531" s="55"/>
      <c r="J531" s="55"/>
    </row>
    <row r="532" spans="2:10" s="56" customFormat="1">
      <c r="B532" s="69"/>
      <c r="C532" s="69"/>
      <c r="D532" s="70"/>
      <c r="E532" s="70"/>
      <c r="F532" s="70"/>
      <c r="H532" s="55"/>
      <c r="I532" s="55"/>
      <c r="J532" s="55"/>
    </row>
    <row r="533" spans="2:10" s="56" customFormat="1">
      <c r="B533" s="69"/>
      <c r="C533" s="69"/>
      <c r="D533" s="70"/>
      <c r="E533" s="70"/>
      <c r="F533" s="70"/>
      <c r="H533" s="55"/>
      <c r="I533" s="55"/>
      <c r="J533" s="55"/>
    </row>
    <row r="534" spans="2:10" s="56" customFormat="1">
      <c r="B534" s="69"/>
      <c r="C534" s="69"/>
      <c r="D534" s="70"/>
      <c r="E534" s="70"/>
      <c r="F534" s="70"/>
      <c r="H534" s="55"/>
      <c r="I534" s="55"/>
      <c r="J534" s="55"/>
    </row>
    <row r="535" spans="2:10" s="56" customFormat="1">
      <c r="B535" s="69"/>
      <c r="C535" s="69"/>
      <c r="D535" s="70"/>
      <c r="E535" s="70"/>
      <c r="F535" s="70"/>
      <c r="H535" s="55"/>
      <c r="I535" s="55"/>
      <c r="J535" s="55"/>
    </row>
    <row r="536" spans="2:10" s="56" customFormat="1">
      <c r="B536" s="69"/>
      <c r="C536" s="69"/>
      <c r="D536" s="70"/>
      <c r="E536" s="70"/>
      <c r="F536" s="70"/>
      <c r="H536" s="55"/>
      <c r="I536" s="55"/>
      <c r="J536" s="55"/>
    </row>
    <row r="537" spans="2:10" s="56" customFormat="1">
      <c r="B537" s="69"/>
      <c r="C537" s="69"/>
      <c r="D537" s="70"/>
      <c r="E537" s="70"/>
      <c r="F537" s="70"/>
      <c r="H537" s="55"/>
      <c r="I537" s="55"/>
      <c r="J537" s="55"/>
    </row>
    <row r="538" spans="2:10" s="56" customFormat="1">
      <c r="B538" s="69"/>
      <c r="C538" s="69"/>
      <c r="D538" s="70"/>
      <c r="E538" s="70"/>
      <c r="F538" s="70"/>
      <c r="H538" s="55"/>
      <c r="I538" s="55"/>
      <c r="J538" s="55"/>
    </row>
    <row r="539" spans="2:10" s="56" customFormat="1">
      <c r="B539" s="69"/>
      <c r="C539" s="69"/>
      <c r="D539" s="70"/>
      <c r="E539" s="70"/>
      <c r="F539" s="70"/>
      <c r="H539" s="55"/>
      <c r="I539" s="55"/>
      <c r="J539" s="55"/>
    </row>
    <row r="540" spans="2:10" s="56" customFormat="1">
      <c r="B540" s="69"/>
      <c r="C540" s="69"/>
      <c r="D540" s="70"/>
      <c r="E540" s="70"/>
      <c r="F540" s="70"/>
      <c r="H540" s="55"/>
      <c r="I540" s="55"/>
      <c r="J540" s="55"/>
    </row>
    <row r="541" spans="2:10" s="56" customFormat="1">
      <c r="B541" s="69"/>
      <c r="C541" s="69"/>
      <c r="D541" s="70"/>
      <c r="E541" s="70"/>
      <c r="F541" s="70"/>
      <c r="H541" s="55"/>
      <c r="I541" s="55"/>
      <c r="J541" s="55"/>
    </row>
    <row r="542" spans="2:10" s="56" customFormat="1">
      <c r="B542" s="69"/>
      <c r="C542" s="69"/>
      <c r="D542" s="70"/>
      <c r="E542" s="70"/>
      <c r="F542" s="70"/>
      <c r="H542" s="55"/>
      <c r="I542" s="55"/>
      <c r="J542" s="55"/>
    </row>
    <row r="543" spans="2:10" s="56" customFormat="1">
      <c r="B543" s="69"/>
      <c r="C543" s="69"/>
      <c r="D543" s="70"/>
      <c r="E543" s="70"/>
      <c r="F543" s="70"/>
      <c r="H543" s="55"/>
      <c r="I543" s="55"/>
      <c r="J543" s="55"/>
    </row>
    <row r="544" spans="2:10" s="56" customFormat="1">
      <c r="B544" s="69"/>
      <c r="C544" s="69"/>
      <c r="D544" s="70"/>
      <c r="E544" s="70"/>
      <c r="F544" s="70"/>
      <c r="H544" s="55"/>
      <c r="I544" s="55"/>
      <c r="J544" s="55"/>
    </row>
    <row r="545" spans="2:10" s="56" customFormat="1">
      <c r="B545" s="69"/>
      <c r="C545" s="69"/>
      <c r="D545" s="70"/>
      <c r="E545" s="70"/>
      <c r="F545" s="70"/>
      <c r="H545" s="55"/>
      <c r="I545" s="55"/>
      <c r="J545" s="55"/>
    </row>
    <row r="546" spans="2:10" s="56" customFormat="1">
      <c r="B546" s="69"/>
      <c r="C546" s="69"/>
      <c r="D546" s="70"/>
      <c r="E546" s="70"/>
      <c r="F546" s="70"/>
      <c r="H546" s="55"/>
      <c r="I546" s="55"/>
      <c r="J546" s="55"/>
    </row>
  </sheetData>
  <sheetProtection selectLockedCells="1"/>
  <mergeCells count="130">
    <mergeCell ref="A140:D140"/>
    <mergeCell ref="A141:D141"/>
    <mergeCell ref="A134:D134"/>
    <mergeCell ref="A135:D135"/>
    <mergeCell ref="A136:D136"/>
    <mergeCell ref="A137:D137"/>
    <mergeCell ref="A138:D138"/>
    <mergeCell ref="A139:D139"/>
    <mergeCell ref="A128:D128"/>
    <mergeCell ref="A129:D129"/>
    <mergeCell ref="A130:D130"/>
    <mergeCell ref="A131:D131"/>
    <mergeCell ref="A132:D132"/>
    <mergeCell ref="A133:D133"/>
    <mergeCell ref="A122:D122"/>
    <mergeCell ref="A123:D123"/>
    <mergeCell ref="A124:D124"/>
    <mergeCell ref="A125:D125"/>
    <mergeCell ref="A126:D126"/>
    <mergeCell ref="A127:D127"/>
    <mergeCell ref="A116:D116"/>
    <mergeCell ref="A117:D117"/>
    <mergeCell ref="A118:D118"/>
    <mergeCell ref="A119:D119"/>
    <mergeCell ref="A120:D120"/>
    <mergeCell ref="A121:D121"/>
    <mergeCell ref="A110:D110"/>
    <mergeCell ref="A111:D111"/>
    <mergeCell ref="A112:D112"/>
    <mergeCell ref="A113:D113"/>
    <mergeCell ref="A114:D114"/>
    <mergeCell ref="A115:D115"/>
    <mergeCell ref="A103:D103"/>
    <mergeCell ref="A104:D104"/>
    <mergeCell ref="A105:D105"/>
    <mergeCell ref="H107:L107"/>
    <mergeCell ref="A108:D109"/>
    <mergeCell ref="E108:E109"/>
    <mergeCell ref="F108:F109"/>
    <mergeCell ref="G108:G109"/>
    <mergeCell ref="A96:D96"/>
    <mergeCell ref="A97:D97"/>
    <mergeCell ref="A98:D98"/>
    <mergeCell ref="A100:D100"/>
    <mergeCell ref="A101:D101"/>
    <mergeCell ref="A102:D102"/>
    <mergeCell ref="A89:D89"/>
    <mergeCell ref="A90:D90"/>
    <mergeCell ref="A91:D91"/>
    <mergeCell ref="A93:D93"/>
    <mergeCell ref="A94:D94"/>
    <mergeCell ref="A95:D95"/>
    <mergeCell ref="A83:D83"/>
    <mergeCell ref="A84:D84"/>
    <mergeCell ref="A85:D85"/>
    <mergeCell ref="A86:D86"/>
    <mergeCell ref="A87:D87"/>
    <mergeCell ref="A88:D88"/>
    <mergeCell ref="A76:D76"/>
    <mergeCell ref="H76:M81"/>
    <mergeCell ref="A77:D77"/>
    <mergeCell ref="A78:D78"/>
    <mergeCell ref="A79:D79"/>
    <mergeCell ref="A80:D80"/>
    <mergeCell ref="A81:D81"/>
    <mergeCell ref="A69:D69"/>
    <mergeCell ref="H69:M74"/>
    <mergeCell ref="A70:D70"/>
    <mergeCell ref="A71:D71"/>
    <mergeCell ref="A72:D72"/>
    <mergeCell ref="A73:D73"/>
    <mergeCell ref="A74:D74"/>
    <mergeCell ref="A62:D62"/>
    <mergeCell ref="A63:D63"/>
    <mergeCell ref="A64:D64"/>
    <mergeCell ref="A65:D65"/>
    <mergeCell ref="A66:D66"/>
    <mergeCell ref="A67:D67"/>
    <mergeCell ref="A56:D56"/>
    <mergeCell ref="H56:M59"/>
    <mergeCell ref="A57:D57"/>
    <mergeCell ref="A58:D58"/>
    <mergeCell ref="A59:D59"/>
    <mergeCell ref="A61:D61"/>
    <mergeCell ref="H49:M54"/>
    <mergeCell ref="A50:D50"/>
    <mergeCell ref="A51:D51"/>
    <mergeCell ref="A52:D52"/>
    <mergeCell ref="A53:D53"/>
    <mergeCell ref="A54:D54"/>
    <mergeCell ref="A43:D43"/>
    <mergeCell ref="A44:D44"/>
    <mergeCell ref="A45:D45"/>
    <mergeCell ref="A46:D46"/>
    <mergeCell ref="A47:D47"/>
    <mergeCell ref="A49:D49"/>
    <mergeCell ref="A35:D35"/>
    <mergeCell ref="A36:D36"/>
    <mergeCell ref="A37:D37"/>
    <mergeCell ref="A38:D38"/>
    <mergeCell ref="A40:D40"/>
    <mergeCell ref="A41:D41"/>
    <mergeCell ref="A28:D28"/>
    <mergeCell ref="A29:D29"/>
    <mergeCell ref="A30:D30"/>
    <mergeCell ref="A31:D31"/>
    <mergeCell ref="A33:D33"/>
    <mergeCell ref="A34:D34"/>
    <mergeCell ref="A20:D20"/>
    <mergeCell ref="A21:D21"/>
    <mergeCell ref="A22:D22"/>
    <mergeCell ref="A24:D24"/>
    <mergeCell ref="A25:D25"/>
    <mergeCell ref="A27:D27"/>
    <mergeCell ref="A11:C11"/>
    <mergeCell ref="H14:M14"/>
    <mergeCell ref="H15:M17"/>
    <mergeCell ref="A17:D17"/>
    <mergeCell ref="A18:D18"/>
    <mergeCell ref="A19:D19"/>
    <mergeCell ref="A1:G1"/>
    <mergeCell ref="B4:G4"/>
    <mergeCell ref="H4:M11"/>
    <mergeCell ref="B5:G5"/>
    <mergeCell ref="E6:F6"/>
    <mergeCell ref="B8:G8"/>
    <mergeCell ref="B9:G9"/>
    <mergeCell ref="A10:B10"/>
    <mergeCell ref="D10:E10"/>
    <mergeCell ref="F10:G10"/>
  </mergeCells>
  <conditionalFormatting sqref="F124">
    <cfRule type="iconSet" priority="18">
      <iconSet iconSet="3Symbols2">
        <cfvo type="percent" val="0"/>
        <cfvo type="num" val="0.2"/>
        <cfvo type="num" val="0.3"/>
      </iconSet>
    </cfRule>
  </conditionalFormatting>
  <conditionalFormatting sqref="F125 F128">
    <cfRule type="iconSet" priority="17">
      <iconSet iconSet="3Symbols2">
        <cfvo type="percent" val="0"/>
        <cfvo type="num" val="0.35"/>
        <cfvo type="num" val="0.45"/>
      </iconSet>
    </cfRule>
  </conditionalFormatting>
  <conditionalFormatting sqref="F131">
    <cfRule type="iconSet" priority="16">
      <iconSet iconSet="3Symbols2">
        <cfvo type="percent" val="0"/>
        <cfvo type="num" val="0.82399999999999995"/>
        <cfvo type="num" val="0.874"/>
      </iconSet>
    </cfRule>
  </conditionalFormatting>
  <conditionalFormatting sqref="F132">
    <cfRule type="iconSet" priority="7">
      <iconSet iconSet="3Symbols2">
        <cfvo type="percent" val="0"/>
        <cfvo type="num" val="0.81299999999999994"/>
        <cfvo type="num" val="0.86299999999999999"/>
      </iconSet>
    </cfRule>
  </conditionalFormatting>
  <conditionalFormatting sqref="G123">
    <cfRule type="iconSet" priority="14">
      <iconSet iconSet="3Symbols2">
        <cfvo type="percent" val="0"/>
        <cfvo type="num" val="0.15890000000000001"/>
        <cfvo type="num" val="0.159"/>
      </iconSet>
    </cfRule>
  </conditionalFormatting>
  <conditionalFormatting sqref="G127">
    <cfRule type="iconSet" priority="13">
      <iconSet iconSet="3Symbols2">
        <cfvo type="percent" val="0"/>
        <cfvo type="num" val="0.25890000000000002"/>
        <cfvo type="num" val="0.25900000000000001"/>
      </iconSet>
    </cfRule>
  </conditionalFormatting>
  <conditionalFormatting sqref="G139">
    <cfRule type="iconSet" priority="12">
      <iconSet iconSet="3Symbols2">
        <cfvo type="percent" val="0"/>
        <cfvo type="num" val="0.96899999999999997"/>
        <cfvo type="num" val="0.97"/>
      </iconSet>
    </cfRule>
  </conditionalFormatting>
  <conditionalFormatting sqref="G140">
    <cfRule type="iconSet" priority="11">
      <iconSet iconSet="3Symbols2">
        <cfvo type="percent" val="0"/>
        <cfvo type="num" val="0.53990000000000005"/>
        <cfvo type="num" val="0.54"/>
      </iconSet>
    </cfRule>
  </conditionalFormatting>
  <conditionalFormatting sqref="F113:F116">
    <cfRule type="iconSet" priority="10">
      <iconSet iconSet="3Symbols2" reverse="1">
        <cfvo type="percent" val="0"/>
        <cfvo type="num" val="1E-4"/>
        <cfvo type="num" val="1E-3"/>
      </iconSet>
    </cfRule>
  </conditionalFormatting>
  <conditionalFormatting sqref="F118">
    <cfRule type="iconSet" priority="9">
      <iconSet iconSet="3Symbols2" reverse="1">
        <cfvo type="percent" val="0"/>
        <cfvo type="num" val="1E-4"/>
        <cfvo type="num" val="1E-3"/>
      </iconSet>
    </cfRule>
  </conditionalFormatting>
  <conditionalFormatting sqref="F119:F120">
    <cfRule type="iconSet" priority="8">
      <iconSet iconSet="3Symbols2">
        <cfvo type="percent" val="0"/>
        <cfvo type="num" val="0.999"/>
        <cfvo type="num" val="1"/>
      </iconSet>
    </cfRule>
  </conditionalFormatting>
  <conditionalFormatting sqref="F135">
    <cfRule type="iconSet" priority="6">
      <iconSet iconSet="3Symbols2">
        <cfvo type="percent" val="0"/>
        <cfvo type="num" val="0.88600000000000001"/>
        <cfvo type="num" val="0.93600000000000005"/>
      </iconSet>
    </cfRule>
  </conditionalFormatting>
  <conditionalFormatting sqref="F137 F141 F139">
    <cfRule type="iconSet" priority="19">
      <iconSet iconSet="3Symbols2">
        <cfvo type="percent" val="0"/>
        <cfvo type="num" val="0.95"/>
        <cfvo type="num" val="1"/>
      </iconSet>
    </cfRule>
  </conditionalFormatting>
  <conditionalFormatting sqref="F138">
    <cfRule type="iconSet" priority="5">
      <iconSet iconSet="3Symbols2">
        <cfvo type="percent" val="0"/>
        <cfvo type="num" val="0.85"/>
        <cfvo type="num" val="1"/>
      </iconSet>
    </cfRule>
  </conditionalFormatting>
  <conditionalFormatting sqref="F140">
    <cfRule type="iconSet" priority="4">
      <iconSet iconSet="3Symbols2">
        <cfvo type="percent" val="0"/>
        <cfvo type="num" val="0.9"/>
        <cfvo type="num" val="1"/>
      </iconSet>
    </cfRule>
  </conditionalFormatting>
  <conditionalFormatting sqref="F111">
    <cfRule type="iconSet" priority="3">
      <iconSet iconSet="3Symbols2" reverse="1">
        <cfvo type="percent" val="0"/>
        <cfvo type="num" val="3.5000000000000003E-2"/>
        <cfvo type="num" val="0.05"/>
      </iconSet>
    </cfRule>
  </conditionalFormatting>
  <conditionalFormatting sqref="F134">
    <cfRule type="iconSet" priority="15">
      <iconSet iconSet="3Symbols2">
        <cfvo type="percent" val="0"/>
        <cfvo type="num" val="0.89"/>
        <cfvo type="num" val="0.94"/>
      </iconSet>
    </cfRule>
  </conditionalFormatting>
  <conditionalFormatting sqref="F129">
    <cfRule type="iconSet" priority="2">
      <iconSet iconSet="3Symbols2">
        <cfvo type="percent" val="0"/>
        <cfvo type="percent" val="0.45"/>
        <cfvo type="num" val="0.55000000000000004"/>
      </iconSet>
    </cfRule>
  </conditionalFormatting>
  <conditionalFormatting sqref="H109:L109">
    <cfRule type="iconSet" priority="1">
      <iconSet iconSet="3Symbols2">
        <cfvo type="percent" val="0"/>
        <cfvo type="num" val="0.5"/>
        <cfvo type="num" val="1"/>
      </iconSet>
    </cfRule>
  </conditionalFormatting>
  <dataValidations count="3">
    <dataValidation type="date" allowBlank="1" showInputMessage="1" showErrorMessage="1" sqref="F10:G10" xr:uid="{00000000-0002-0000-0300-000000000000}">
      <formula1>43070</formula1>
      <formula2>47848</formula2>
    </dataValidation>
    <dataValidation type="list" allowBlank="1" showInputMessage="1" showErrorMessage="1" sqref="D6" xr:uid="{00000000-0002-0000-0300-000001000000}">
      <formula1>"PSH,TH,RRH,Other"</formula1>
    </dataValidation>
    <dataValidation type="list" allowBlank="1" showInputMessage="1" showErrorMessage="1" sqref="B9:G9" xr:uid="{00000000-0002-0000-0300-000002000000}">
      <formula1>$A$2:$A$23</formula1>
    </dataValidation>
  </dataValidations>
  <pageMargins left="0.7" right="0.7" top="0.75" bottom="0.75" header="0.3" footer="0.3"/>
  <pageSetup scale="93" orientation="portrait" r:id="rId1"/>
  <headerFooter>
    <oddFooter>&amp;L&amp;10&amp;D, &amp;T&amp;C&amp;10Page &amp;P of &amp;N&amp;R&amp;10&amp;A</oddFooter>
  </headerFooter>
  <rowBreaks count="3" manualBreakCount="3">
    <brk id="47" max="16383" man="1"/>
    <brk id="75" max="16383" man="1"/>
    <brk id="106" max="16383" man="1"/>
  </rowBreak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4000000}">
          <x14:formula1>
            <xm:f>'List Yes No NA'!$A$1:$A$3</xm:f>
          </x14:formula1>
          <xm:sqref>D11</xm:sqref>
        </x14:dataValidation>
        <x14:dataValidation type="list" allowBlank="1" showInputMessage="1" showErrorMessage="1" xr:uid="{00000000-0002-0000-0300-000005000000}">
          <x14:formula1>
            <xm:f>'List Yes No NA'!$A$2:$A$3</xm:f>
          </x14:formula1>
          <xm:sqref>C10</xm:sqref>
        </x14:dataValidation>
        <x14:dataValidation type="list" allowBlank="1" showInputMessage="1" showErrorMessage="1" xr:uid="{00000000-0002-0000-0300-000006000000}">
          <x14:formula1>
            <xm:f>'List CT-503 Agency Names'!$A$2:$A$23</xm:f>
          </x14:formula1>
          <xm:sqref>B4</xm:sqref>
        </x14:dataValidation>
        <x14:dataValidation type="list" allowBlank="1" showInputMessage="1" showErrorMessage="1" xr:uid="{00000000-0002-0000-0300-000008000000}">
          <x14:formula1>
            <xm:f>'Project Type List'!$A$2:$A$5</xm:f>
          </x14:formula1>
          <xm:sqref>D6</xm:sqref>
        </x14:dataValidation>
        <x14:dataValidation type="list" allowBlank="1" showInputMessage="1" showErrorMessage="1" xr:uid="{00000000-0002-0000-0300-000007000000}">
          <x14:formula1>
            <xm:f>'List CT-503 Project Names'!$A$2:$A$43</xm:f>
          </x14:formula1>
          <xm:sqref>B5</xm:sqref>
        </x14:dataValidation>
        <x14:dataValidation type="list" allowBlank="1" showInputMessage="1" showErrorMessage="1" xr:uid="{00000000-0002-0000-0300-000003000000}">
          <x14:formula1>
            <xm:f>'List CT-503 Grant #'!$A$1:$A$38</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X543"/>
  <sheetViews>
    <sheetView topLeftCell="A92" zoomScaleNormal="100" zoomScaleSheetLayoutView="100" workbookViewId="0">
      <selection activeCell="E15" sqref="E15:G102"/>
    </sheetView>
  </sheetViews>
  <sheetFormatPr defaultColWidth="8.85546875" defaultRowHeight="15"/>
  <cols>
    <col min="1" max="1" width="17.28515625" style="9" customWidth="1"/>
    <col min="2" max="3" width="17" style="15" customWidth="1"/>
    <col min="4" max="6" width="9.28515625" style="11" customWidth="1"/>
    <col min="7" max="7" width="8.85546875" style="9"/>
    <col min="8" max="9" width="9.7109375" style="55" customWidth="1"/>
    <col min="10" max="10" width="10" style="55" customWidth="1"/>
    <col min="11" max="11" width="11.28515625" style="56" customWidth="1"/>
    <col min="12" max="12" width="11.85546875" style="56" customWidth="1"/>
    <col min="13" max="24" width="8.85546875" style="56"/>
    <col min="25" max="16384" width="8.85546875" style="9"/>
  </cols>
  <sheetData>
    <row r="1" spans="1:24" ht="18.75">
      <c r="A1" s="16" t="s">
        <v>0</v>
      </c>
      <c r="B1" s="6"/>
      <c r="C1" s="6"/>
      <c r="D1" s="7"/>
      <c r="E1" s="8"/>
      <c r="F1" s="8"/>
      <c r="G1" s="8"/>
      <c r="H1" s="421" t="s">
        <v>265</v>
      </c>
      <c r="I1" s="421"/>
    </row>
    <row r="2" spans="1:24">
      <c r="B2" s="10"/>
      <c r="C2" s="10"/>
      <c r="H2" s="421"/>
      <c r="I2" s="421"/>
    </row>
    <row r="3" spans="1:24">
      <c r="A3" s="17" t="s">
        <v>85</v>
      </c>
      <c r="H3" s="421"/>
      <c r="I3" s="421"/>
    </row>
    <row r="4" spans="1:24">
      <c r="A4" s="43" t="s">
        <v>1</v>
      </c>
      <c r="B4" s="425" t="s">
        <v>86</v>
      </c>
      <c r="C4" s="425"/>
      <c r="D4" s="425"/>
      <c r="E4" s="425"/>
      <c r="F4" s="425"/>
      <c r="G4" s="425"/>
      <c r="H4" s="421"/>
      <c r="I4" s="421"/>
    </row>
    <row r="5" spans="1:24">
      <c r="A5" s="43" t="s">
        <v>3</v>
      </c>
      <c r="B5" s="426" t="s">
        <v>52</v>
      </c>
      <c r="C5" s="426"/>
      <c r="D5" s="426"/>
      <c r="E5" s="426"/>
      <c r="F5" s="426"/>
      <c r="G5" s="426"/>
      <c r="H5" s="421"/>
      <c r="I5" s="421"/>
    </row>
    <row r="6" spans="1:24">
      <c r="A6" s="43" t="s">
        <v>150</v>
      </c>
      <c r="B6" s="32" t="s">
        <v>51</v>
      </c>
      <c r="C6" s="33" t="s">
        <v>84</v>
      </c>
      <c r="D6" s="32" t="s">
        <v>8</v>
      </c>
      <c r="E6" s="379" t="s">
        <v>146</v>
      </c>
      <c r="F6" s="380"/>
      <c r="G6" s="34">
        <v>115</v>
      </c>
    </row>
    <row r="7" spans="1:24" customFormat="1">
      <c r="A7" s="35"/>
      <c r="B7" s="35"/>
      <c r="C7" s="35"/>
      <c r="D7" s="35"/>
      <c r="E7" s="35"/>
      <c r="F7" s="35"/>
      <c r="G7" s="35"/>
      <c r="H7" s="57"/>
      <c r="I7" s="57"/>
      <c r="J7" s="57"/>
      <c r="K7" s="58"/>
      <c r="L7" s="58"/>
      <c r="M7" s="58"/>
      <c r="N7" s="58"/>
      <c r="O7" s="58"/>
      <c r="P7" s="58"/>
      <c r="Q7" s="58"/>
      <c r="R7" s="58"/>
      <c r="S7" s="58"/>
      <c r="T7" s="58"/>
      <c r="U7" s="58"/>
      <c r="V7" s="58"/>
      <c r="W7" s="58"/>
      <c r="X7" s="58"/>
    </row>
    <row r="8" spans="1:24">
      <c r="A8" s="43" t="s">
        <v>4</v>
      </c>
      <c r="B8" s="427" t="s">
        <v>152</v>
      </c>
      <c r="C8" s="428"/>
      <c r="D8" s="428"/>
      <c r="E8" s="428"/>
      <c r="F8" s="428"/>
      <c r="G8" s="429"/>
    </row>
    <row r="9" spans="1:24">
      <c r="A9" s="379" t="s">
        <v>147</v>
      </c>
      <c r="B9" s="430"/>
      <c r="C9" s="32" t="s">
        <v>151</v>
      </c>
      <c r="D9" s="431" t="s">
        <v>148</v>
      </c>
      <c r="E9" s="431"/>
      <c r="F9" s="432">
        <v>43081</v>
      </c>
      <c r="G9" s="425"/>
    </row>
    <row r="11" spans="1:24">
      <c r="A11" s="12" t="s">
        <v>87</v>
      </c>
    </row>
    <row r="12" spans="1:24">
      <c r="A12" s="18" t="s">
        <v>88</v>
      </c>
    </row>
    <row r="13" spans="1:24">
      <c r="A13" s="18"/>
    </row>
    <row r="14" spans="1:24">
      <c r="A14" s="393" t="s">
        <v>164</v>
      </c>
      <c r="B14" s="393"/>
      <c r="C14" s="393"/>
      <c r="D14" s="393"/>
      <c r="E14" s="13" t="s">
        <v>136</v>
      </c>
      <c r="F14" s="25"/>
      <c r="G14" s="11"/>
    </row>
    <row r="15" spans="1:24">
      <c r="A15" s="386" t="s">
        <v>261</v>
      </c>
      <c r="B15" s="387"/>
      <c r="C15" s="387"/>
      <c r="D15" s="388"/>
      <c r="E15" s="26">
        <v>203</v>
      </c>
      <c r="F15" s="25"/>
      <c r="G15" s="11"/>
    </row>
    <row r="16" spans="1:24" ht="15" customHeight="1">
      <c r="A16" s="386" t="s">
        <v>165</v>
      </c>
      <c r="B16" s="387"/>
      <c r="C16" s="387"/>
      <c r="D16" s="388"/>
      <c r="E16" s="26">
        <v>12</v>
      </c>
      <c r="F16" s="25"/>
      <c r="G16" s="11"/>
    </row>
    <row r="17" spans="1:7" ht="15" customHeight="1">
      <c r="A17" s="386" t="s">
        <v>166</v>
      </c>
      <c r="B17" s="387"/>
      <c r="C17" s="387"/>
      <c r="D17" s="388"/>
      <c r="E17" s="26">
        <v>11</v>
      </c>
      <c r="F17" s="25"/>
      <c r="G17" s="11"/>
    </row>
    <row r="18" spans="1:7" ht="15" customHeight="1">
      <c r="A18" s="386" t="s">
        <v>167</v>
      </c>
      <c r="B18" s="387"/>
      <c r="C18" s="387"/>
      <c r="D18" s="388"/>
      <c r="E18" s="26">
        <v>191</v>
      </c>
      <c r="F18" s="25"/>
      <c r="G18" s="11"/>
    </row>
    <row r="19" spans="1:7" ht="15" customHeight="1">
      <c r="A19" s="386" t="s">
        <v>168</v>
      </c>
      <c r="B19" s="387"/>
      <c r="C19" s="387"/>
      <c r="D19" s="388"/>
      <c r="E19" s="26">
        <v>134</v>
      </c>
      <c r="F19" s="25"/>
      <c r="G19" s="11"/>
    </row>
    <row r="20" spans="1:7" ht="15" customHeight="1">
      <c r="A20" s="19"/>
      <c r="B20" s="19"/>
      <c r="C20" s="19"/>
      <c r="D20" s="19"/>
      <c r="E20"/>
      <c r="F20" s="25"/>
      <c r="G20" s="11"/>
    </row>
    <row r="21" spans="1:7" ht="15" customHeight="1">
      <c r="A21" s="389" t="s">
        <v>169</v>
      </c>
      <c r="B21" s="389"/>
      <c r="C21" s="389"/>
      <c r="D21" s="389"/>
      <c r="E21" s="2" t="s">
        <v>171</v>
      </c>
      <c r="F21" s="25"/>
      <c r="G21" s="11"/>
    </row>
    <row r="22" spans="1:7" ht="15" customHeight="1">
      <c r="A22" s="386" t="s">
        <v>170</v>
      </c>
      <c r="B22" s="387"/>
      <c r="C22" s="387"/>
      <c r="D22" s="388"/>
      <c r="E22" s="27">
        <v>5.5E-2</v>
      </c>
      <c r="F22" s="25"/>
      <c r="G22" s="11"/>
    </row>
    <row r="23" spans="1:7" ht="15" customHeight="1">
      <c r="A23" s="19"/>
      <c r="B23" s="19"/>
      <c r="C23" s="19"/>
      <c r="D23" s="19"/>
      <c r="E23"/>
      <c r="F23" s="25"/>
      <c r="G23" s="11"/>
    </row>
    <row r="24" spans="1:7" ht="15" customHeight="1">
      <c r="A24" s="389" t="s">
        <v>172</v>
      </c>
      <c r="B24" s="389"/>
      <c r="C24" s="389"/>
      <c r="D24" s="389"/>
      <c r="E24" s="2" t="s">
        <v>171</v>
      </c>
      <c r="F24" s="25"/>
      <c r="G24" s="11"/>
    </row>
    <row r="25" spans="1:7" ht="15" customHeight="1">
      <c r="A25" s="386" t="s">
        <v>173</v>
      </c>
      <c r="B25" s="387"/>
      <c r="C25" s="387"/>
      <c r="D25" s="388"/>
      <c r="E25" s="27">
        <v>0</v>
      </c>
      <c r="F25" s="25"/>
      <c r="G25" s="11"/>
    </row>
    <row r="26" spans="1:7" ht="15" customHeight="1">
      <c r="A26" s="386" t="s">
        <v>174</v>
      </c>
      <c r="B26" s="387"/>
      <c r="C26" s="387"/>
      <c r="D26" s="388"/>
      <c r="E26" s="27">
        <v>0</v>
      </c>
      <c r="F26" s="25"/>
      <c r="G26" s="11"/>
    </row>
    <row r="27" spans="1:7" ht="15" customHeight="1">
      <c r="A27" s="386" t="s">
        <v>175</v>
      </c>
      <c r="B27" s="387"/>
      <c r="C27" s="387"/>
      <c r="D27" s="388"/>
      <c r="E27" s="27">
        <v>0</v>
      </c>
      <c r="F27" s="25"/>
      <c r="G27" s="11"/>
    </row>
    <row r="28" spans="1:7" ht="15" customHeight="1">
      <c r="A28" s="386" t="s">
        <v>176</v>
      </c>
      <c r="B28" s="387"/>
      <c r="C28" s="387"/>
      <c r="D28" s="388"/>
      <c r="E28" s="27">
        <v>0</v>
      </c>
      <c r="F28" s="25"/>
      <c r="G28" s="11"/>
    </row>
    <row r="29" spans="1:7" ht="15" customHeight="1">
      <c r="A29" s="19"/>
      <c r="B29" s="19"/>
      <c r="C29" s="19"/>
      <c r="D29" s="19"/>
      <c r="E29"/>
      <c r="F29" s="25"/>
      <c r="G29" s="11"/>
    </row>
    <row r="30" spans="1:7" ht="45">
      <c r="A30" s="397" t="s">
        <v>177</v>
      </c>
      <c r="B30" s="397"/>
      <c r="C30" s="397"/>
      <c r="D30" s="397"/>
      <c r="E30" s="24" t="s">
        <v>183</v>
      </c>
      <c r="F30" s="14" t="s">
        <v>184</v>
      </c>
      <c r="G30" s="11"/>
    </row>
    <row r="31" spans="1:7" ht="15" customHeight="1">
      <c r="A31" s="386" t="s">
        <v>178</v>
      </c>
      <c r="B31" s="387"/>
      <c r="C31" s="387"/>
      <c r="D31" s="388"/>
      <c r="E31" s="26">
        <v>15</v>
      </c>
      <c r="F31" s="26">
        <v>5</v>
      </c>
      <c r="G31" s="11"/>
    </row>
    <row r="32" spans="1:7" ht="15" customHeight="1">
      <c r="A32" s="386" t="s">
        <v>179</v>
      </c>
      <c r="B32" s="387"/>
      <c r="C32" s="387"/>
      <c r="D32" s="388"/>
      <c r="E32" s="26">
        <v>10</v>
      </c>
      <c r="F32" s="26">
        <v>11</v>
      </c>
      <c r="G32" s="11"/>
    </row>
    <row r="33" spans="1:7" ht="15" customHeight="1">
      <c r="A33" s="386" t="s">
        <v>180</v>
      </c>
      <c r="B33" s="387"/>
      <c r="C33" s="387"/>
      <c r="D33" s="388"/>
      <c r="E33" s="26">
        <v>11</v>
      </c>
      <c r="F33" s="26">
        <v>6</v>
      </c>
      <c r="G33" s="11"/>
    </row>
    <row r="34" spans="1:7" ht="15" customHeight="1">
      <c r="A34" s="386" t="s">
        <v>181</v>
      </c>
      <c r="B34" s="387"/>
      <c r="C34" s="387"/>
      <c r="D34" s="388"/>
      <c r="E34" s="26">
        <v>1</v>
      </c>
      <c r="F34" s="26">
        <v>2</v>
      </c>
      <c r="G34" s="11"/>
    </row>
    <row r="35" spans="1:7" ht="15" customHeight="1">
      <c r="A35" s="386" t="s">
        <v>182</v>
      </c>
      <c r="B35" s="387"/>
      <c r="C35" s="387"/>
      <c r="D35" s="388"/>
      <c r="E35" s="26">
        <v>2</v>
      </c>
      <c r="F35" s="26">
        <v>1</v>
      </c>
      <c r="G35" s="11"/>
    </row>
    <row r="36" spans="1:7">
      <c r="D36" s="15"/>
      <c r="E36" s="25"/>
      <c r="F36" s="25"/>
      <c r="G36" s="11"/>
    </row>
    <row r="37" spans="1:7">
      <c r="A37" s="389" t="s">
        <v>98</v>
      </c>
      <c r="B37" s="389"/>
      <c r="C37" s="389"/>
      <c r="D37" s="389"/>
      <c r="E37" s="46" t="s">
        <v>137</v>
      </c>
      <c r="F37" s="25"/>
      <c r="G37" s="11"/>
    </row>
    <row r="38" spans="1:7">
      <c r="A38" s="394" t="s">
        <v>99</v>
      </c>
      <c r="B38" s="395"/>
      <c r="C38" s="395"/>
      <c r="D38" s="396"/>
      <c r="E38" s="26">
        <v>116</v>
      </c>
      <c r="F38" s="25"/>
      <c r="G38" s="11"/>
    </row>
    <row r="39" spans="1:7">
      <c r="D39" s="15"/>
      <c r="E39" s="25"/>
      <c r="F39" s="25"/>
      <c r="G39" s="11"/>
    </row>
    <row r="40" spans="1:7">
      <c r="A40" s="389" t="s">
        <v>100</v>
      </c>
      <c r="B40" s="389"/>
      <c r="C40" s="389"/>
      <c r="D40" s="389"/>
      <c r="E40" s="46" t="s">
        <v>137</v>
      </c>
      <c r="F40" s="25"/>
      <c r="G40" s="11"/>
    </row>
    <row r="41" spans="1:7">
      <c r="A41" s="386" t="s">
        <v>154</v>
      </c>
      <c r="B41" s="387"/>
      <c r="C41" s="387"/>
      <c r="D41" s="388"/>
      <c r="E41" s="26">
        <v>110</v>
      </c>
      <c r="F41" s="25"/>
      <c r="G41" s="11"/>
    </row>
    <row r="42" spans="1:7">
      <c r="A42" s="386" t="s">
        <v>155</v>
      </c>
      <c r="B42" s="387"/>
      <c r="C42" s="387"/>
      <c r="D42" s="388"/>
      <c r="E42" s="26">
        <v>111</v>
      </c>
      <c r="F42" s="25"/>
      <c r="G42" s="11"/>
    </row>
    <row r="43" spans="1:7">
      <c r="A43" s="386" t="s">
        <v>156</v>
      </c>
      <c r="B43" s="387"/>
      <c r="C43" s="387"/>
      <c r="D43" s="388"/>
      <c r="E43" s="26">
        <v>111</v>
      </c>
      <c r="F43" s="25"/>
      <c r="G43" s="11"/>
    </row>
    <row r="44" spans="1:7">
      <c r="A44" s="386" t="s">
        <v>157</v>
      </c>
      <c r="B44" s="387"/>
      <c r="C44" s="387"/>
      <c r="D44" s="388"/>
      <c r="E44" s="26">
        <v>110</v>
      </c>
      <c r="F44" s="25"/>
      <c r="G44" s="11"/>
    </row>
    <row r="45" spans="1:7">
      <c r="D45" s="15"/>
      <c r="E45" s="25"/>
      <c r="F45" s="25"/>
      <c r="G45" s="11"/>
    </row>
    <row r="46" spans="1:7">
      <c r="A46" s="389" t="s">
        <v>89</v>
      </c>
      <c r="B46" s="389"/>
      <c r="C46" s="389"/>
      <c r="D46" s="389"/>
      <c r="E46" s="13" t="s">
        <v>91</v>
      </c>
      <c r="F46" s="13" t="s">
        <v>90</v>
      </c>
      <c r="G46" s="11"/>
    </row>
    <row r="47" spans="1:7" ht="15" customHeight="1">
      <c r="A47" s="386" t="s">
        <v>94</v>
      </c>
      <c r="B47" s="387"/>
      <c r="C47" s="387"/>
      <c r="D47" s="388"/>
      <c r="E47" s="26">
        <v>0</v>
      </c>
      <c r="F47" s="26">
        <v>0</v>
      </c>
      <c r="G47" s="11"/>
    </row>
    <row r="48" spans="1:7" ht="15" customHeight="1">
      <c r="A48" s="386" t="s">
        <v>95</v>
      </c>
      <c r="B48" s="387"/>
      <c r="C48" s="387"/>
      <c r="D48" s="388"/>
      <c r="E48" s="26">
        <v>0</v>
      </c>
      <c r="F48" s="26">
        <v>0</v>
      </c>
      <c r="G48" s="11"/>
    </row>
    <row r="49" spans="1:7">
      <c r="A49" s="386" t="s">
        <v>92</v>
      </c>
      <c r="B49" s="387"/>
      <c r="C49" s="387"/>
      <c r="D49" s="388"/>
      <c r="E49" s="26">
        <v>11</v>
      </c>
      <c r="F49" s="31"/>
      <c r="G49" s="11"/>
    </row>
    <row r="50" spans="1:7" ht="15" customHeight="1">
      <c r="A50" s="386" t="s">
        <v>93</v>
      </c>
      <c r="B50" s="387"/>
      <c r="C50" s="387"/>
      <c r="D50" s="388"/>
      <c r="E50" s="26">
        <v>0</v>
      </c>
      <c r="F50" s="31"/>
      <c r="G50" s="11"/>
    </row>
    <row r="51" spans="1:7">
      <c r="A51" s="386" t="s">
        <v>96</v>
      </c>
      <c r="B51" s="387"/>
      <c r="C51" s="387"/>
      <c r="D51" s="388"/>
      <c r="E51" s="26">
        <v>134</v>
      </c>
      <c r="F51" s="26">
        <v>11</v>
      </c>
      <c r="G51" s="11"/>
    </row>
    <row r="52" spans="1:7">
      <c r="D52" s="15"/>
      <c r="E52" s="25"/>
      <c r="F52" s="25"/>
      <c r="G52" s="11"/>
    </row>
    <row r="53" spans="1:7" ht="33" customHeight="1">
      <c r="A53" s="398" t="s">
        <v>97</v>
      </c>
      <c r="B53" s="398"/>
      <c r="C53" s="398"/>
      <c r="D53" s="398"/>
      <c r="E53" s="23" t="s">
        <v>91</v>
      </c>
      <c r="F53" s="23" t="s">
        <v>90</v>
      </c>
      <c r="G53" s="11"/>
    </row>
    <row r="54" spans="1:7" ht="15" customHeight="1">
      <c r="A54" s="386" t="s">
        <v>101</v>
      </c>
      <c r="B54" s="387"/>
      <c r="C54" s="387"/>
      <c r="D54" s="388"/>
      <c r="E54" s="26">
        <v>0</v>
      </c>
      <c r="F54" s="26">
        <v>0</v>
      </c>
      <c r="G54" s="11"/>
    </row>
    <row r="55" spans="1:7">
      <c r="A55" s="386" t="s">
        <v>96</v>
      </c>
      <c r="B55" s="387"/>
      <c r="C55" s="387"/>
      <c r="D55" s="388"/>
      <c r="E55" s="26">
        <v>134</v>
      </c>
      <c r="F55" s="26">
        <v>11</v>
      </c>
      <c r="G55" s="11"/>
    </row>
    <row r="56" spans="1:7" ht="15" customHeight="1">
      <c r="A56" s="386" t="s">
        <v>102</v>
      </c>
      <c r="B56" s="387"/>
      <c r="C56" s="387"/>
      <c r="D56" s="388"/>
      <c r="E56" s="26">
        <v>123</v>
      </c>
      <c r="F56" s="26">
        <v>11</v>
      </c>
      <c r="G56" s="11"/>
    </row>
    <row r="57" spans="1:7">
      <c r="D57" s="15"/>
      <c r="G57" s="11"/>
    </row>
    <row r="58" spans="1:7" ht="45" customHeight="1">
      <c r="A58" s="398" t="s">
        <v>103</v>
      </c>
      <c r="B58" s="398"/>
      <c r="C58" s="398"/>
      <c r="D58" s="398"/>
      <c r="E58" s="14" t="s">
        <v>138</v>
      </c>
      <c r="F58" s="14" t="s">
        <v>139</v>
      </c>
      <c r="G58" s="14" t="s">
        <v>140</v>
      </c>
    </row>
    <row r="59" spans="1:7">
      <c r="A59" s="386" t="s">
        <v>105</v>
      </c>
      <c r="B59" s="387"/>
      <c r="C59" s="387"/>
      <c r="D59" s="388"/>
      <c r="E59" s="26">
        <v>0</v>
      </c>
      <c r="F59" s="26">
        <v>6</v>
      </c>
      <c r="G59" s="26">
        <v>7</v>
      </c>
    </row>
    <row r="60" spans="1:7">
      <c r="A60" s="386" t="s">
        <v>106</v>
      </c>
      <c r="B60" s="387"/>
      <c r="C60" s="387"/>
      <c r="D60" s="388"/>
      <c r="E60" s="26">
        <v>6</v>
      </c>
      <c r="F60" s="26">
        <v>32</v>
      </c>
      <c r="G60" s="26">
        <v>50</v>
      </c>
    </row>
    <row r="61" spans="1:7" ht="32.25" customHeight="1">
      <c r="A61" s="386" t="s">
        <v>107</v>
      </c>
      <c r="B61" s="387"/>
      <c r="C61" s="387"/>
      <c r="D61" s="388"/>
      <c r="E61" s="26">
        <v>20</v>
      </c>
      <c r="F61" s="26">
        <v>23</v>
      </c>
      <c r="G61" s="26">
        <v>24</v>
      </c>
    </row>
    <row r="62" spans="1:7" ht="15" customHeight="1">
      <c r="A62" s="386" t="s">
        <v>104</v>
      </c>
      <c r="B62" s="387"/>
      <c r="C62" s="387"/>
      <c r="D62" s="388"/>
      <c r="E62" s="26">
        <v>134</v>
      </c>
      <c r="F62" s="26">
        <v>134</v>
      </c>
      <c r="G62" s="26">
        <v>134</v>
      </c>
    </row>
    <row r="63" spans="1:7" ht="30.75" customHeight="1">
      <c r="A63" s="386" t="s">
        <v>127</v>
      </c>
      <c r="B63" s="387"/>
      <c r="C63" s="387"/>
      <c r="D63" s="388"/>
      <c r="E63" s="26">
        <v>26</v>
      </c>
      <c r="F63" s="26">
        <v>55</v>
      </c>
      <c r="G63" s="26">
        <v>74</v>
      </c>
    </row>
    <row r="64" spans="1:7" ht="30.75" customHeight="1">
      <c r="A64" s="386" t="s">
        <v>128</v>
      </c>
      <c r="B64" s="387"/>
      <c r="C64" s="387"/>
      <c r="D64" s="388"/>
      <c r="E64" s="27">
        <v>0.19400000000000001</v>
      </c>
      <c r="F64" s="27">
        <v>0.41</v>
      </c>
      <c r="G64" s="27">
        <v>0.55200000000000005</v>
      </c>
    </row>
    <row r="65" spans="1:7">
      <c r="D65" s="15"/>
      <c r="E65" s="25"/>
      <c r="F65" s="25"/>
      <c r="G65" s="25"/>
    </row>
    <row r="66" spans="1:7">
      <c r="A66" s="389" t="s">
        <v>108</v>
      </c>
      <c r="B66" s="389"/>
      <c r="C66" s="389"/>
      <c r="D66" s="389"/>
      <c r="E66" s="13" t="s">
        <v>91</v>
      </c>
      <c r="F66" s="13" t="s">
        <v>90</v>
      </c>
      <c r="G66" s="25"/>
    </row>
    <row r="67" spans="1:7">
      <c r="A67" s="386" t="s">
        <v>109</v>
      </c>
      <c r="B67" s="387"/>
      <c r="C67" s="387"/>
      <c r="D67" s="388"/>
      <c r="E67" s="26">
        <v>14</v>
      </c>
      <c r="F67" s="26">
        <v>6</v>
      </c>
      <c r="G67" s="36"/>
    </row>
    <row r="68" spans="1:7">
      <c r="A68" s="386" t="s">
        <v>110</v>
      </c>
      <c r="B68" s="387"/>
      <c r="C68" s="387"/>
      <c r="D68" s="388"/>
      <c r="E68" s="26">
        <v>109</v>
      </c>
      <c r="F68" s="26">
        <v>5</v>
      </c>
      <c r="G68" s="36"/>
    </row>
    <row r="69" spans="1:7" ht="15" customHeight="1">
      <c r="A69" s="386" t="s">
        <v>111</v>
      </c>
      <c r="B69" s="387"/>
      <c r="C69" s="387"/>
      <c r="D69" s="388"/>
      <c r="E69" s="26">
        <v>0</v>
      </c>
      <c r="F69" s="26">
        <v>0</v>
      </c>
      <c r="G69" s="36"/>
    </row>
    <row r="70" spans="1:7" ht="15" customHeight="1">
      <c r="A70" s="386" t="s">
        <v>95</v>
      </c>
      <c r="B70" s="387"/>
      <c r="C70" s="387"/>
      <c r="D70" s="388"/>
      <c r="E70" s="26">
        <v>0</v>
      </c>
      <c r="F70" s="26">
        <v>0</v>
      </c>
      <c r="G70" s="36"/>
    </row>
    <row r="71" spans="1:7">
      <c r="A71" s="386" t="s">
        <v>112</v>
      </c>
      <c r="B71" s="387"/>
      <c r="C71" s="387"/>
      <c r="D71" s="388"/>
      <c r="E71" s="26">
        <v>123</v>
      </c>
      <c r="F71" s="26">
        <v>11</v>
      </c>
      <c r="G71" s="36"/>
    </row>
    <row r="72" spans="1:7">
      <c r="D72" s="15"/>
      <c r="E72" s="36"/>
      <c r="F72" s="36"/>
      <c r="G72" s="36"/>
    </row>
    <row r="73" spans="1:7">
      <c r="A73" s="389" t="s">
        <v>113</v>
      </c>
      <c r="B73" s="389"/>
      <c r="C73" s="389"/>
      <c r="D73" s="389"/>
      <c r="E73" s="37" t="s">
        <v>91</v>
      </c>
      <c r="F73" s="37" t="s">
        <v>90</v>
      </c>
      <c r="G73" s="36"/>
    </row>
    <row r="74" spans="1:7" ht="15" customHeight="1">
      <c r="A74" s="386" t="s">
        <v>114</v>
      </c>
      <c r="B74" s="387"/>
      <c r="C74" s="387"/>
      <c r="D74" s="388"/>
      <c r="E74" s="26">
        <v>0</v>
      </c>
      <c r="F74" s="26">
        <v>0</v>
      </c>
      <c r="G74" s="36"/>
    </row>
    <row r="75" spans="1:7" ht="15" customHeight="1">
      <c r="A75" s="386" t="s">
        <v>95</v>
      </c>
      <c r="B75" s="387"/>
      <c r="C75" s="387"/>
      <c r="D75" s="388"/>
      <c r="E75" s="26">
        <v>1</v>
      </c>
      <c r="F75" s="26">
        <v>0</v>
      </c>
      <c r="G75" s="36"/>
    </row>
    <row r="76" spans="1:7">
      <c r="A76" s="386" t="s">
        <v>115</v>
      </c>
      <c r="B76" s="387"/>
      <c r="C76" s="387"/>
      <c r="D76" s="388"/>
      <c r="E76" s="26">
        <v>24</v>
      </c>
      <c r="F76" s="28"/>
      <c r="G76" s="36"/>
    </row>
    <row r="77" spans="1:7" ht="15" customHeight="1">
      <c r="A77" s="386" t="s">
        <v>116</v>
      </c>
      <c r="B77" s="387"/>
      <c r="C77" s="387"/>
      <c r="D77" s="388"/>
      <c r="E77" s="26">
        <v>155</v>
      </c>
      <c r="F77" s="26">
        <v>10</v>
      </c>
      <c r="G77" s="36"/>
    </row>
    <row r="78" spans="1:7" ht="15" customHeight="1">
      <c r="A78" s="386" t="s">
        <v>117</v>
      </c>
      <c r="B78" s="387"/>
      <c r="C78" s="387"/>
      <c r="D78" s="388"/>
      <c r="E78" s="26">
        <v>2</v>
      </c>
      <c r="F78" s="26">
        <v>0</v>
      </c>
      <c r="G78" s="36"/>
    </row>
    <row r="79" spans="1:7">
      <c r="D79" s="15"/>
      <c r="E79" s="36"/>
      <c r="F79" s="36"/>
      <c r="G79" s="36"/>
    </row>
    <row r="80" spans="1:7">
      <c r="A80" s="389" t="s">
        <v>118</v>
      </c>
      <c r="B80" s="389"/>
      <c r="C80" s="389"/>
      <c r="D80" s="389"/>
      <c r="E80" s="37" t="s">
        <v>119</v>
      </c>
      <c r="F80" s="37" t="s">
        <v>90</v>
      </c>
      <c r="G80" s="37" t="s">
        <v>91</v>
      </c>
    </row>
    <row r="81" spans="1:7">
      <c r="A81" s="386" t="s">
        <v>120</v>
      </c>
      <c r="B81" s="387"/>
      <c r="C81" s="387"/>
      <c r="D81" s="388"/>
      <c r="E81" s="26">
        <v>1</v>
      </c>
      <c r="F81" s="28"/>
      <c r="G81" s="28"/>
    </row>
    <row r="82" spans="1:7">
      <c r="A82" s="386" t="s">
        <v>121</v>
      </c>
      <c r="B82" s="387"/>
      <c r="C82" s="387"/>
      <c r="D82" s="388"/>
      <c r="E82" s="26">
        <v>0</v>
      </c>
      <c r="F82" s="28"/>
      <c r="G82" s="28"/>
    </row>
    <row r="83" spans="1:7">
      <c r="A83" s="386" t="s">
        <v>122</v>
      </c>
      <c r="B83" s="387"/>
      <c r="C83" s="387"/>
      <c r="D83" s="388"/>
      <c r="E83" s="26">
        <v>0</v>
      </c>
      <c r="F83" s="28"/>
      <c r="G83" s="28"/>
    </row>
    <row r="84" spans="1:7">
      <c r="A84" s="386" t="s">
        <v>123</v>
      </c>
      <c r="B84" s="387"/>
      <c r="C84" s="387"/>
      <c r="D84" s="388"/>
      <c r="E84" s="26">
        <v>0</v>
      </c>
      <c r="F84" s="28"/>
      <c r="G84" s="28"/>
    </row>
    <row r="85" spans="1:7">
      <c r="A85" s="386" t="s">
        <v>124</v>
      </c>
      <c r="B85" s="387"/>
      <c r="C85" s="387"/>
      <c r="D85" s="388"/>
      <c r="E85" s="26">
        <v>24</v>
      </c>
      <c r="F85" s="28"/>
      <c r="G85" s="28"/>
    </row>
    <row r="86" spans="1:7" ht="15" customHeight="1">
      <c r="A86" s="386" t="s">
        <v>125</v>
      </c>
      <c r="B86" s="387"/>
      <c r="C86" s="387"/>
      <c r="D86" s="388"/>
      <c r="E86" s="26">
        <v>21</v>
      </c>
      <c r="F86" s="28"/>
      <c r="G86" s="28"/>
    </row>
    <row r="87" spans="1:7" ht="15" customHeight="1">
      <c r="A87" s="386" t="s">
        <v>95</v>
      </c>
      <c r="B87" s="387"/>
      <c r="C87" s="387"/>
      <c r="D87" s="388"/>
      <c r="E87" s="26">
        <v>0</v>
      </c>
      <c r="F87" s="28"/>
      <c r="G87" s="28"/>
    </row>
    <row r="88" spans="1:7">
      <c r="A88" s="386" t="s">
        <v>112</v>
      </c>
      <c r="B88" s="387"/>
      <c r="C88" s="387"/>
      <c r="D88" s="388"/>
      <c r="E88" s="26">
        <v>203</v>
      </c>
      <c r="F88" s="26">
        <v>12</v>
      </c>
      <c r="G88" s="26">
        <v>191</v>
      </c>
    </row>
    <row r="89" spans="1:7">
      <c r="D89" s="15"/>
      <c r="E89" s="25"/>
      <c r="F89" s="25"/>
      <c r="G89" s="25"/>
    </row>
    <row r="90" spans="1:7">
      <c r="A90" s="389" t="s">
        <v>126</v>
      </c>
      <c r="B90" s="389"/>
      <c r="C90" s="389"/>
      <c r="D90" s="389"/>
      <c r="E90" s="13" t="s">
        <v>119</v>
      </c>
      <c r="F90" s="25"/>
      <c r="G90" s="25"/>
    </row>
    <row r="91" spans="1:7" ht="15" customHeight="1">
      <c r="A91" s="386" t="s">
        <v>132</v>
      </c>
      <c r="B91" s="387"/>
      <c r="C91" s="387"/>
      <c r="D91" s="388"/>
      <c r="E91" s="26">
        <v>11</v>
      </c>
      <c r="F91" s="36"/>
      <c r="G91" s="36"/>
    </row>
    <row r="92" spans="1:7">
      <c r="A92" s="386" t="s">
        <v>112</v>
      </c>
      <c r="B92" s="387"/>
      <c r="C92" s="387"/>
      <c r="D92" s="388"/>
      <c r="E92" s="26">
        <v>12</v>
      </c>
      <c r="F92" s="36"/>
      <c r="G92" s="36"/>
    </row>
    <row r="93" spans="1:7" ht="15" customHeight="1">
      <c r="A93" s="386" t="s">
        <v>130</v>
      </c>
      <c r="B93" s="387"/>
      <c r="C93" s="387"/>
      <c r="D93" s="388"/>
      <c r="E93" s="26">
        <v>11</v>
      </c>
      <c r="F93" s="36"/>
      <c r="G93" s="36"/>
    </row>
    <row r="94" spans="1:7" ht="29.25" customHeight="1">
      <c r="A94" s="386" t="s">
        <v>131</v>
      </c>
      <c r="B94" s="387"/>
      <c r="C94" s="387"/>
      <c r="D94" s="388"/>
      <c r="E94" s="26">
        <v>0</v>
      </c>
      <c r="F94" s="36"/>
      <c r="G94" s="36"/>
    </row>
    <row r="95" spans="1:7">
      <c r="A95" s="386" t="s">
        <v>129</v>
      </c>
      <c r="B95" s="387"/>
      <c r="C95" s="387"/>
      <c r="D95" s="388"/>
      <c r="E95" s="27">
        <v>0.91666666666666663</v>
      </c>
      <c r="F95" s="36"/>
      <c r="G95" s="36"/>
    </row>
    <row r="96" spans="1:7">
      <c r="D96" s="15"/>
      <c r="E96" s="36"/>
      <c r="F96" s="36"/>
      <c r="G96" s="36"/>
    </row>
    <row r="97" spans="1:12">
      <c r="A97" s="389" t="s">
        <v>133</v>
      </c>
      <c r="B97" s="389"/>
      <c r="C97" s="389"/>
      <c r="D97" s="389"/>
      <c r="E97" s="37" t="s">
        <v>119</v>
      </c>
      <c r="F97" s="36"/>
      <c r="G97" s="36"/>
    </row>
    <row r="98" spans="1:12" ht="15" customHeight="1">
      <c r="A98" s="386" t="s">
        <v>132</v>
      </c>
      <c r="B98" s="387"/>
      <c r="C98" s="387"/>
      <c r="D98" s="388"/>
      <c r="E98" s="26">
        <v>0</v>
      </c>
      <c r="F98" s="36"/>
      <c r="G98" s="36"/>
    </row>
    <row r="99" spans="1:12">
      <c r="A99" s="386" t="s">
        <v>112</v>
      </c>
      <c r="B99" s="387"/>
      <c r="C99" s="387"/>
      <c r="D99" s="388"/>
      <c r="E99" s="26">
        <v>0</v>
      </c>
      <c r="F99" s="36"/>
      <c r="G99" s="36"/>
    </row>
    <row r="100" spans="1:12" ht="15" customHeight="1">
      <c r="A100" s="386" t="s">
        <v>130</v>
      </c>
      <c r="B100" s="387"/>
      <c r="C100" s="387"/>
      <c r="D100" s="388"/>
      <c r="E100" s="26">
        <v>0</v>
      </c>
      <c r="F100" s="36"/>
      <c r="G100" s="36"/>
    </row>
    <row r="101" spans="1:12" ht="30" customHeight="1">
      <c r="A101" s="386" t="s">
        <v>131</v>
      </c>
      <c r="B101" s="387"/>
      <c r="C101" s="387"/>
      <c r="D101" s="388"/>
      <c r="E101" s="26">
        <v>0</v>
      </c>
      <c r="F101" s="36"/>
      <c r="G101" s="36"/>
    </row>
    <row r="102" spans="1:12">
      <c r="A102" s="386" t="s">
        <v>129</v>
      </c>
      <c r="B102" s="387"/>
      <c r="C102" s="387"/>
      <c r="D102" s="388"/>
      <c r="E102" s="27">
        <v>0</v>
      </c>
      <c r="F102" s="36"/>
      <c r="G102" s="36"/>
    </row>
    <row r="103" spans="1:12">
      <c r="A103" s="19"/>
      <c r="B103" s="19"/>
      <c r="C103" s="19"/>
      <c r="D103" s="19"/>
      <c r="E103"/>
      <c r="G103" s="11"/>
    </row>
    <row r="104" spans="1:12" ht="9.75" customHeight="1">
      <c r="A104" s="20"/>
      <c r="B104" s="21"/>
      <c r="C104" s="21"/>
      <c r="D104" s="22"/>
      <c r="E104" s="22"/>
      <c r="F104" s="22"/>
      <c r="G104" s="20"/>
    </row>
    <row r="105" spans="1:12" ht="35.25" customHeight="1">
      <c r="A105" s="400" t="s">
        <v>134</v>
      </c>
      <c r="B105" s="400"/>
      <c r="C105" s="400"/>
      <c r="D105" s="400"/>
      <c r="E105" s="402" t="s">
        <v>163</v>
      </c>
      <c r="F105" s="402" t="s">
        <v>162</v>
      </c>
      <c r="G105" s="404" t="s">
        <v>149</v>
      </c>
      <c r="H105" s="59" t="s">
        <v>191</v>
      </c>
      <c r="I105" s="59" t="s">
        <v>192</v>
      </c>
      <c r="J105" s="59" t="s">
        <v>196</v>
      </c>
      <c r="K105" s="59" t="s">
        <v>255</v>
      </c>
      <c r="L105" s="59" t="s">
        <v>256</v>
      </c>
    </row>
    <row r="106" spans="1:12" ht="17.25" customHeight="1">
      <c r="A106" s="401"/>
      <c r="B106" s="401"/>
      <c r="C106" s="401"/>
      <c r="D106" s="401"/>
      <c r="E106" s="403"/>
      <c r="F106" s="403"/>
      <c r="G106" s="405"/>
      <c r="H106" s="65">
        <v>1</v>
      </c>
      <c r="I106" s="65">
        <v>0.6</v>
      </c>
      <c r="J106" s="65">
        <v>0.1</v>
      </c>
      <c r="K106" s="65">
        <v>1</v>
      </c>
      <c r="L106" s="65">
        <v>0.1</v>
      </c>
    </row>
    <row r="107" spans="1:12">
      <c r="A107" s="422" t="s">
        <v>185</v>
      </c>
      <c r="B107" s="423"/>
      <c r="C107" s="423"/>
      <c r="D107" s="424"/>
      <c r="E107" s="38"/>
      <c r="F107" s="39"/>
      <c r="G107" s="48"/>
      <c r="H107" s="60"/>
      <c r="I107" s="60"/>
      <c r="J107" s="60"/>
      <c r="K107" s="54"/>
      <c r="L107" s="54"/>
    </row>
    <row r="108" spans="1:12">
      <c r="A108" s="409" t="s">
        <v>186</v>
      </c>
      <c r="B108" s="410"/>
      <c r="C108" s="410"/>
      <c r="D108" s="411"/>
      <c r="E108" s="71">
        <f>IF(D6="Other","N/A",IF(E22="","TBD",E22))</f>
        <v>5.5E-2</v>
      </c>
      <c r="F108" s="52">
        <f>E108</f>
        <v>5.5E-2</v>
      </c>
      <c r="G108" s="48"/>
      <c r="H108" s="60" t="s">
        <v>193</v>
      </c>
      <c r="I108" s="60" t="s">
        <v>194</v>
      </c>
      <c r="J108" s="60" t="s">
        <v>197</v>
      </c>
      <c r="K108" s="54"/>
      <c r="L108" s="54"/>
    </row>
    <row r="109" spans="1:12">
      <c r="A109" s="409" t="s">
        <v>188</v>
      </c>
      <c r="B109" s="410"/>
      <c r="C109" s="410"/>
      <c r="D109" s="411"/>
      <c r="E109" s="38"/>
      <c r="F109" s="39"/>
      <c r="G109" s="48"/>
      <c r="H109" s="60"/>
      <c r="I109" s="60"/>
      <c r="J109" s="60"/>
      <c r="K109" s="54"/>
      <c r="L109" s="54"/>
    </row>
    <row r="110" spans="1:12">
      <c r="A110" s="412" t="s">
        <v>173</v>
      </c>
      <c r="B110" s="413"/>
      <c r="C110" s="413"/>
      <c r="D110" s="414"/>
      <c r="E110" s="72">
        <f>IF(D6="Other","N/A",IF(E25="","TBD",E25))</f>
        <v>0</v>
      </c>
      <c r="F110" s="52">
        <f>E110</f>
        <v>0</v>
      </c>
      <c r="G110" s="49"/>
      <c r="H110" s="61">
        <v>0</v>
      </c>
      <c r="I110" s="60" t="s">
        <v>195</v>
      </c>
      <c r="J110" s="60" t="s">
        <v>198</v>
      </c>
      <c r="K110" s="54"/>
      <c r="L110" s="54"/>
    </row>
    <row r="111" spans="1:12">
      <c r="A111" s="412" t="s">
        <v>174</v>
      </c>
      <c r="B111" s="413"/>
      <c r="C111" s="413"/>
      <c r="D111" s="414"/>
      <c r="E111" s="72">
        <f>IF(D6="Other","N/A",IF(E26="","TBD",E26))</f>
        <v>0</v>
      </c>
      <c r="F111" s="52">
        <f>E111</f>
        <v>0</v>
      </c>
      <c r="G111" s="48"/>
      <c r="H111" s="61">
        <v>0</v>
      </c>
      <c r="I111" s="60" t="s">
        <v>195</v>
      </c>
      <c r="J111" s="60" t="s">
        <v>198</v>
      </c>
      <c r="K111" s="54"/>
      <c r="L111" s="54"/>
    </row>
    <row r="112" spans="1:12">
      <c r="A112" s="412" t="s">
        <v>175</v>
      </c>
      <c r="B112" s="413"/>
      <c r="C112" s="413"/>
      <c r="D112" s="414"/>
      <c r="E112" s="72">
        <f>IF(D6="Other","N/A",IF(E27="","TBD",E27))</f>
        <v>0</v>
      </c>
      <c r="F112" s="52">
        <f>E112</f>
        <v>0</v>
      </c>
      <c r="G112" s="48"/>
      <c r="H112" s="61">
        <v>0</v>
      </c>
      <c r="I112" s="60" t="s">
        <v>195</v>
      </c>
      <c r="J112" s="60" t="s">
        <v>198</v>
      </c>
      <c r="K112" s="54"/>
      <c r="L112" s="54"/>
    </row>
    <row r="113" spans="1:12">
      <c r="A113" s="412" t="s">
        <v>176</v>
      </c>
      <c r="B113" s="413"/>
      <c r="C113" s="413"/>
      <c r="D113" s="414"/>
      <c r="E113" s="72">
        <f>IF(D6="Other","N/A",IF(E28="","TBD",E28))</f>
        <v>0</v>
      </c>
      <c r="F113" s="52">
        <f>E113</f>
        <v>0</v>
      </c>
      <c r="G113" s="49"/>
      <c r="H113" s="61">
        <v>0</v>
      </c>
      <c r="I113" s="60" t="s">
        <v>195</v>
      </c>
      <c r="J113" s="60" t="s">
        <v>198</v>
      </c>
      <c r="K113" s="54"/>
      <c r="L113" s="54"/>
    </row>
    <row r="114" spans="1:12">
      <c r="A114" s="409" t="s">
        <v>189</v>
      </c>
      <c r="B114" s="410"/>
      <c r="C114" s="410"/>
      <c r="D114" s="411"/>
      <c r="E114" s="38"/>
      <c r="F114" s="39"/>
      <c r="G114" s="48"/>
      <c r="H114" s="60"/>
      <c r="I114" s="60"/>
      <c r="J114" s="60"/>
      <c r="K114" s="54"/>
      <c r="L114" s="54"/>
    </row>
    <row r="115" spans="1:12">
      <c r="A115" s="412" t="s">
        <v>190</v>
      </c>
      <c r="B115" s="413"/>
      <c r="C115" s="413"/>
      <c r="D115" s="414"/>
      <c r="E115" s="72">
        <f>IF(D6="Other","N/A",IF(E35="","TBD",((E35+F35)/(SUM(E31:F35)))))</f>
        <v>4.6875E-2</v>
      </c>
      <c r="F115" s="52">
        <f>E115</f>
        <v>4.6875E-2</v>
      </c>
      <c r="G115" s="48"/>
      <c r="H115" s="61">
        <v>0</v>
      </c>
      <c r="I115" s="60" t="s">
        <v>195</v>
      </c>
      <c r="J115" s="60" t="s">
        <v>198</v>
      </c>
      <c r="K115" s="54"/>
      <c r="L115" s="54"/>
    </row>
    <row r="116" spans="1:12" s="56" customFormat="1">
      <c r="A116" s="412" t="s">
        <v>263</v>
      </c>
      <c r="B116" s="413"/>
      <c r="C116" s="413"/>
      <c r="D116" s="414"/>
      <c r="E116" s="72">
        <f>IF(D6="Other","N/A",IF(E31="","TBD",IF(D6="TH","N/A",((SUM(E31:F33))/(SUM(E31:F35))))))</f>
        <v>0.90625</v>
      </c>
      <c r="F116" s="52">
        <f>E116</f>
        <v>0.90625</v>
      </c>
      <c r="G116" s="48"/>
      <c r="H116" s="61">
        <v>1</v>
      </c>
      <c r="I116" s="60" t="s">
        <v>195</v>
      </c>
      <c r="J116" s="60" t="s">
        <v>199</v>
      </c>
      <c r="K116" s="54"/>
      <c r="L116" s="54"/>
    </row>
    <row r="117" spans="1:12" s="56" customFormat="1">
      <c r="A117" s="412" t="s">
        <v>264</v>
      </c>
      <c r="B117" s="413"/>
      <c r="C117" s="413"/>
      <c r="D117" s="414"/>
      <c r="E117" s="72" t="str">
        <f>IF(E31="","TBD",IF(D6="TH",((SUM(E31:F32))/(SUM(E31:F35))),"N/A"))</f>
        <v>N/A</v>
      </c>
      <c r="F117" s="52" t="str">
        <f>E117</f>
        <v>N/A</v>
      </c>
      <c r="G117" s="49"/>
      <c r="H117" s="61">
        <v>1</v>
      </c>
      <c r="I117" s="60" t="s">
        <v>195</v>
      </c>
      <c r="J117" s="60" t="s">
        <v>199</v>
      </c>
      <c r="K117" s="54"/>
      <c r="L117" s="54"/>
    </row>
    <row r="118" spans="1:12" s="56" customFormat="1">
      <c r="A118" s="422" t="s">
        <v>187</v>
      </c>
      <c r="B118" s="423"/>
      <c r="C118" s="423"/>
      <c r="D118" s="424"/>
      <c r="E118" s="73"/>
      <c r="F118" s="39"/>
      <c r="G118" s="48"/>
      <c r="H118" s="60"/>
      <c r="I118" s="60"/>
      <c r="J118" s="60"/>
      <c r="K118" s="54"/>
      <c r="L118" s="54"/>
    </row>
    <row r="119" spans="1:12" s="56" customFormat="1">
      <c r="A119" s="409" t="s">
        <v>135</v>
      </c>
      <c r="B119" s="410"/>
      <c r="C119" s="410"/>
      <c r="D119" s="411"/>
      <c r="E119" s="73"/>
      <c r="F119" s="39"/>
      <c r="G119" s="48"/>
      <c r="H119" s="60"/>
      <c r="I119" s="60"/>
      <c r="J119" s="60"/>
      <c r="K119" s="54"/>
      <c r="L119" s="54"/>
    </row>
    <row r="120" spans="1:12" s="56" customFormat="1">
      <c r="A120" s="415" t="s">
        <v>142</v>
      </c>
      <c r="B120" s="416"/>
      <c r="C120" s="416"/>
      <c r="D120" s="417"/>
      <c r="E120" s="71">
        <f>IF(D6="Other","N/A",IF(D6="","TBD",E64))</f>
        <v>0.19400000000000001</v>
      </c>
      <c r="F120" s="30"/>
      <c r="G120" s="78">
        <f>E120</f>
        <v>0.19400000000000001</v>
      </c>
      <c r="H120" s="55"/>
      <c r="I120" s="60"/>
      <c r="J120" s="55"/>
      <c r="K120" s="62" t="s">
        <v>203</v>
      </c>
      <c r="L120" s="60" t="s">
        <v>204</v>
      </c>
    </row>
    <row r="121" spans="1:12" s="56" customFormat="1">
      <c r="A121" s="415" t="s">
        <v>242</v>
      </c>
      <c r="B121" s="416"/>
      <c r="C121" s="416"/>
      <c r="D121" s="417"/>
      <c r="E121" s="71">
        <f>IF(D6="","TBD",IF(D6="PSH",((E59+E63)/E62),"N/A"))</f>
        <v>0.19402985074626866</v>
      </c>
      <c r="F121" s="29">
        <f>E121</f>
        <v>0.19402985074626866</v>
      </c>
      <c r="G121" s="49"/>
      <c r="H121" s="60" t="s">
        <v>200</v>
      </c>
      <c r="I121" s="60" t="s">
        <v>201</v>
      </c>
      <c r="J121" s="60" t="s">
        <v>202</v>
      </c>
      <c r="K121" s="54"/>
      <c r="L121" s="54"/>
    </row>
    <row r="122" spans="1:12" s="56" customFormat="1">
      <c r="A122" s="415" t="s">
        <v>243</v>
      </c>
      <c r="B122" s="416"/>
      <c r="C122" s="416"/>
      <c r="D122" s="417"/>
      <c r="E122" s="71" t="str">
        <f>IF(D6="","TBD",IF(D6="RRH",((E59+E63)/E62),IF(D6="TH",((E59+E63)/E62),"N/A")))</f>
        <v>N/A</v>
      </c>
      <c r="F122" s="41" t="str">
        <f>E122</f>
        <v>N/A</v>
      </c>
      <c r="G122" s="48"/>
      <c r="H122" s="60" t="s">
        <v>205</v>
      </c>
      <c r="I122" s="60" t="s">
        <v>206</v>
      </c>
      <c r="J122" s="60" t="s">
        <v>207</v>
      </c>
      <c r="K122" s="54"/>
      <c r="L122" s="54"/>
    </row>
    <row r="123" spans="1:12" s="56" customFormat="1">
      <c r="A123" s="409" t="s">
        <v>143</v>
      </c>
      <c r="B123" s="410"/>
      <c r="C123" s="410"/>
      <c r="D123" s="411"/>
      <c r="E123" s="74"/>
      <c r="F123" s="30"/>
      <c r="G123" s="49"/>
      <c r="H123" s="60"/>
      <c r="I123" s="60"/>
      <c r="J123" s="60"/>
      <c r="K123" s="54"/>
      <c r="L123" s="54"/>
    </row>
    <row r="124" spans="1:12" s="56" customFormat="1">
      <c r="A124" s="415" t="s">
        <v>142</v>
      </c>
      <c r="B124" s="416"/>
      <c r="C124" s="416"/>
      <c r="D124" s="417"/>
      <c r="E124" s="71">
        <f>IF(D6="Other","N/A",IF(D6="","TBD",F64))</f>
        <v>0.41</v>
      </c>
      <c r="F124" s="30"/>
      <c r="G124" s="50">
        <f>E124</f>
        <v>0.41</v>
      </c>
      <c r="H124" s="62"/>
      <c r="I124" s="60"/>
      <c r="J124" s="60"/>
      <c r="K124" s="62" t="s">
        <v>211</v>
      </c>
      <c r="L124" s="60" t="s">
        <v>223</v>
      </c>
    </row>
    <row r="125" spans="1:12" s="56" customFormat="1" ht="15" customHeight="1">
      <c r="A125" s="415" t="s">
        <v>245</v>
      </c>
      <c r="B125" s="416"/>
      <c r="C125" s="416"/>
      <c r="D125" s="417"/>
      <c r="E125" s="71">
        <f>IF(D6="","TBD",IF(D6="PSH",((F59+F63)/F62),"N/A"))</f>
        <v>0.45522388059701491</v>
      </c>
      <c r="F125" s="29">
        <f>E125</f>
        <v>0.45522388059701491</v>
      </c>
      <c r="G125" s="49"/>
      <c r="H125" s="60" t="s">
        <v>205</v>
      </c>
      <c r="I125" s="60" t="s">
        <v>206</v>
      </c>
      <c r="J125" s="60" t="s">
        <v>207</v>
      </c>
      <c r="K125" s="54"/>
      <c r="L125" s="54"/>
    </row>
    <row r="126" spans="1:12" s="56" customFormat="1" ht="15" customHeight="1">
      <c r="A126" s="415" t="s">
        <v>244</v>
      </c>
      <c r="B126" s="416"/>
      <c r="C126" s="416"/>
      <c r="D126" s="417"/>
      <c r="E126" s="71" t="str">
        <f>IF(D6="","TBD",IF(D6="RRH",((F59+F63)/F62),IF(D6="TH",((F59+F63)/F62),"N/A")))</f>
        <v>N/A</v>
      </c>
      <c r="F126" s="41" t="str">
        <f>E126</f>
        <v>N/A</v>
      </c>
      <c r="G126" s="48"/>
      <c r="H126" s="60" t="s">
        <v>208</v>
      </c>
      <c r="I126" s="60" t="s">
        <v>209</v>
      </c>
      <c r="J126" s="60" t="s">
        <v>210</v>
      </c>
      <c r="K126" s="54"/>
      <c r="L126" s="54"/>
    </row>
    <row r="127" spans="1:12" s="56" customFormat="1">
      <c r="A127" s="409" t="s">
        <v>224</v>
      </c>
      <c r="B127" s="410"/>
      <c r="C127" s="410"/>
      <c r="D127" s="411"/>
      <c r="E127" s="73"/>
      <c r="F127" s="39"/>
      <c r="G127" s="48"/>
      <c r="H127" s="60"/>
      <c r="I127" s="60"/>
      <c r="J127" s="60"/>
      <c r="K127" s="54"/>
      <c r="L127" s="54"/>
    </row>
    <row r="128" spans="1:12" s="56" customFormat="1">
      <c r="A128" s="418" t="s">
        <v>225</v>
      </c>
      <c r="B128" s="419"/>
      <c r="C128" s="419"/>
      <c r="D128" s="420"/>
      <c r="E128" s="71">
        <f>IF(D6="","TBD",IF(D6="Other","N/A",IF(D6="PSH",((E68+F68)/((E17+E19)-(E69+F69+E49))),"N/A")))</f>
        <v>0.85074626865671643</v>
      </c>
      <c r="F128" s="29">
        <f>E128</f>
        <v>0.85074626865671643</v>
      </c>
      <c r="G128" s="49"/>
      <c r="H128" s="60" t="s">
        <v>230</v>
      </c>
      <c r="I128" s="63" t="s">
        <v>231</v>
      </c>
      <c r="J128" s="60" t="s">
        <v>232</v>
      </c>
      <c r="K128" s="54"/>
      <c r="L128" s="54"/>
    </row>
    <row r="129" spans="1:12" s="56" customFormat="1">
      <c r="A129" s="418" t="s">
        <v>226</v>
      </c>
      <c r="B129" s="419"/>
      <c r="C129" s="419"/>
      <c r="D129" s="420"/>
      <c r="E129" s="71" t="str">
        <f>IF(D6="","TBD",IF(D6="Other","N/A",IF(D6="PSH","N/A",((E68+F68)/((E17+E19)-(E69+F69+E49))))))</f>
        <v>N/A</v>
      </c>
      <c r="F129" s="29" t="str">
        <f>E129</f>
        <v>N/A</v>
      </c>
      <c r="G129" s="49"/>
      <c r="H129" s="60" t="s">
        <v>233</v>
      </c>
      <c r="I129" s="63" t="s">
        <v>234</v>
      </c>
      <c r="J129" s="60" t="s">
        <v>235</v>
      </c>
      <c r="K129" s="54"/>
      <c r="L129" s="54"/>
    </row>
    <row r="130" spans="1:12" s="56" customFormat="1">
      <c r="A130" s="409" t="s">
        <v>227</v>
      </c>
      <c r="B130" s="410"/>
      <c r="C130" s="410"/>
      <c r="D130" s="411"/>
      <c r="E130" s="73"/>
      <c r="F130" s="39"/>
      <c r="G130" s="48"/>
      <c r="H130" s="60"/>
      <c r="I130" s="60"/>
      <c r="J130" s="60"/>
      <c r="K130" s="54"/>
      <c r="L130" s="54"/>
    </row>
    <row r="131" spans="1:12" s="56" customFormat="1">
      <c r="A131" s="418" t="s">
        <v>228</v>
      </c>
      <c r="B131" s="419"/>
      <c r="C131" s="419"/>
      <c r="D131" s="420"/>
      <c r="E131" s="71">
        <f>IF(D6="","TBD",IF(D6="Other","N/A",IF(D6="PSH",((E77+E78+F77+F78)/((E16+E18)-(E74-F74-E76))),"N/A")))</f>
        <v>0.73568281938325997</v>
      </c>
      <c r="F131" s="29">
        <f>E131</f>
        <v>0.73568281938325997</v>
      </c>
      <c r="G131" s="49"/>
      <c r="H131" s="60" t="s">
        <v>236</v>
      </c>
      <c r="I131" s="60" t="s">
        <v>237</v>
      </c>
      <c r="J131" s="60" t="s">
        <v>238</v>
      </c>
      <c r="K131" s="54"/>
      <c r="L131" s="54"/>
    </row>
    <row r="132" spans="1:12" s="56" customFormat="1">
      <c r="A132" s="418" t="s">
        <v>229</v>
      </c>
      <c r="B132" s="419"/>
      <c r="C132" s="419"/>
      <c r="D132" s="420"/>
      <c r="E132" s="71" t="str">
        <f>IF(D6="","TBD",IF(D6="Other","N/A",IF(D6="PSH","N/A",((E77+E78+F77+F78)/((E16+E18)-(E74-F74-E76))))))</f>
        <v>N/A</v>
      </c>
      <c r="F132" s="29" t="str">
        <f>E132</f>
        <v>N/A</v>
      </c>
      <c r="G132" s="49"/>
      <c r="H132" s="64" t="s">
        <v>239</v>
      </c>
      <c r="I132" s="63" t="s">
        <v>240</v>
      </c>
      <c r="J132" s="60" t="s">
        <v>241</v>
      </c>
      <c r="K132" s="54"/>
      <c r="L132" s="54"/>
    </row>
    <row r="133" spans="1:12" s="56" customFormat="1">
      <c r="A133" s="409" t="s">
        <v>248</v>
      </c>
      <c r="B133" s="410"/>
      <c r="C133" s="410"/>
      <c r="D133" s="411"/>
      <c r="E133" s="73"/>
      <c r="F133" s="39"/>
      <c r="G133" s="48"/>
      <c r="H133" s="60"/>
      <c r="I133" s="60"/>
      <c r="J133" s="60"/>
      <c r="K133" s="54"/>
      <c r="L133" s="54"/>
    </row>
    <row r="134" spans="1:12" s="56" customFormat="1">
      <c r="A134" s="418" t="s">
        <v>246</v>
      </c>
      <c r="B134" s="419"/>
      <c r="C134" s="419"/>
      <c r="D134" s="420"/>
      <c r="E134" s="71" t="str">
        <f>IF(D6="","TBD",IF(D6="TH","N/A",IF(D6="RRH",((SUM(E81:E85))/E88),"N/A")))</f>
        <v>N/A</v>
      </c>
      <c r="F134" s="41" t="str">
        <f>E134</f>
        <v>N/A</v>
      </c>
      <c r="G134" s="48"/>
      <c r="H134" s="61">
        <v>1</v>
      </c>
      <c r="I134" s="60" t="s">
        <v>249</v>
      </c>
      <c r="J134" s="60" t="s">
        <v>250</v>
      </c>
      <c r="K134" s="54"/>
      <c r="L134" s="54"/>
    </row>
    <row r="135" spans="1:12" s="56" customFormat="1">
      <c r="A135" s="418" t="s">
        <v>247</v>
      </c>
      <c r="B135" s="419"/>
      <c r="C135" s="419"/>
      <c r="D135" s="420"/>
      <c r="E135" s="71" t="str">
        <f>IF(D6="","TBD",IF(D6="RRH","N/A",IF(D6="TH",((SUM(E81:E85))/E88),"N/A")))</f>
        <v>N/A</v>
      </c>
      <c r="F135" s="41"/>
      <c r="G135" s="48"/>
      <c r="H135" s="61">
        <v>1</v>
      </c>
      <c r="I135" s="60" t="s">
        <v>251</v>
      </c>
      <c r="J135" s="60" t="s">
        <v>252</v>
      </c>
      <c r="K135" s="54"/>
      <c r="L135" s="54"/>
    </row>
    <row r="136" spans="1:12" s="56" customFormat="1">
      <c r="A136" s="409" t="s">
        <v>144</v>
      </c>
      <c r="B136" s="410"/>
      <c r="C136" s="410"/>
      <c r="D136" s="411"/>
      <c r="E136" s="71">
        <f>IF(D6="","TBD",IF(D6="PSH",((E93+E100+E18)/((E18+E92+E99)-(E94+E101))),"N/A"))</f>
        <v>0.99507389162561577</v>
      </c>
      <c r="F136" s="29">
        <f t="shared" ref="F136:F138" si="0">E136</f>
        <v>0.99507389162561577</v>
      </c>
      <c r="G136" s="50">
        <f>E136</f>
        <v>0.99507389162561577</v>
      </c>
      <c r="H136" s="61">
        <v>1</v>
      </c>
      <c r="I136" s="60" t="s">
        <v>249</v>
      </c>
      <c r="J136" s="60" t="s">
        <v>250</v>
      </c>
      <c r="K136" s="60" t="s">
        <v>257</v>
      </c>
      <c r="L136" s="60" t="s">
        <v>258</v>
      </c>
    </row>
    <row r="137" spans="1:12" s="56" customFormat="1">
      <c r="A137" s="409" t="s">
        <v>145</v>
      </c>
      <c r="B137" s="410"/>
      <c r="C137" s="410"/>
      <c r="D137" s="411"/>
      <c r="E137" s="71" t="str">
        <f>IF(D6="","TBD",IF(D6="RRH",(((E91+E98)/((E92-E94)+(E99-E101)))),IF(D6="TH",(((E91+E98)/((E92-E94)+(E99-E101)))),"N/A")))</f>
        <v>N/A</v>
      </c>
      <c r="F137" s="41" t="str">
        <f t="shared" si="0"/>
        <v>N/A</v>
      </c>
      <c r="G137" s="51" t="str">
        <f>E137</f>
        <v>N/A</v>
      </c>
      <c r="H137" s="61">
        <v>1</v>
      </c>
      <c r="I137" s="60" t="s">
        <v>253</v>
      </c>
      <c r="J137" s="60" t="s">
        <v>254</v>
      </c>
      <c r="K137" s="60" t="s">
        <v>259</v>
      </c>
      <c r="L137" s="60" t="s">
        <v>260</v>
      </c>
    </row>
    <row r="138" spans="1:12" s="56" customFormat="1">
      <c r="A138" s="409" t="s">
        <v>141</v>
      </c>
      <c r="B138" s="410"/>
      <c r="C138" s="410"/>
      <c r="D138" s="411"/>
      <c r="E138" s="71">
        <f>IF(D6="","TBD",IF(D6="Other","N/A",((AVERAGE(E41:E44))/G6)))</f>
        <v>0.96086956521739131</v>
      </c>
      <c r="F138" s="29">
        <f t="shared" si="0"/>
        <v>0.96086956521739131</v>
      </c>
      <c r="G138" s="49"/>
      <c r="H138" s="61">
        <v>1</v>
      </c>
      <c r="I138" s="60" t="s">
        <v>249</v>
      </c>
      <c r="J138" s="60" t="s">
        <v>250</v>
      </c>
      <c r="K138" s="54"/>
      <c r="L138" s="54"/>
    </row>
    <row r="139" spans="1:12" s="56" customFormat="1">
      <c r="A139" s="75"/>
      <c r="B139" s="75"/>
      <c r="C139" s="75"/>
      <c r="D139" s="75"/>
      <c r="E139" s="44"/>
      <c r="F139" s="45"/>
      <c r="G139" s="76"/>
      <c r="H139" s="55"/>
      <c r="I139" s="55"/>
      <c r="J139" s="55"/>
    </row>
    <row r="140" spans="1:12" s="56" customFormat="1">
      <c r="A140" s="66"/>
      <c r="B140" s="66"/>
      <c r="C140" s="66"/>
      <c r="D140" s="66"/>
      <c r="E140" s="67"/>
      <c r="F140" s="68"/>
      <c r="G140" s="58"/>
      <c r="H140" s="55"/>
      <c r="I140" s="55"/>
      <c r="J140" s="55"/>
    </row>
    <row r="141" spans="1:12" s="56" customFormat="1">
      <c r="A141" s="66"/>
      <c r="B141" s="66"/>
      <c r="C141" s="66"/>
      <c r="D141" s="66"/>
      <c r="E141" s="67"/>
      <c r="F141" s="68"/>
      <c r="G141" s="58"/>
      <c r="H141" s="55"/>
      <c r="I141" s="55"/>
      <c r="J141" s="55"/>
    </row>
    <row r="142" spans="1:12" s="56" customFormat="1">
      <c r="A142" s="66"/>
      <c r="B142" s="66"/>
      <c r="C142" s="66"/>
      <c r="D142" s="66"/>
      <c r="E142" s="67"/>
      <c r="F142" s="68"/>
      <c r="G142" s="58"/>
      <c r="H142" s="55"/>
      <c r="I142" s="55"/>
      <c r="J142" s="55"/>
    </row>
    <row r="143" spans="1:12" s="56" customFormat="1">
      <c r="A143" s="66"/>
      <c r="B143" s="66"/>
      <c r="C143" s="66"/>
      <c r="D143" s="66"/>
      <c r="E143" s="67"/>
      <c r="F143" s="68"/>
      <c r="G143" s="58"/>
      <c r="H143" s="55"/>
      <c r="I143" s="55"/>
      <c r="J143" s="55"/>
    </row>
    <row r="144" spans="1:12" s="56" customFormat="1">
      <c r="A144" s="66"/>
      <c r="B144" s="66"/>
      <c r="C144" s="66"/>
      <c r="D144" s="66"/>
      <c r="E144" s="67"/>
      <c r="F144" s="68"/>
      <c r="G144" s="58"/>
      <c r="H144" s="55"/>
      <c r="I144" s="55"/>
      <c r="J144" s="55"/>
    </row>
    <row r="145" spans="1:10" s="56" customFormat="1">
      <c r="A145" s="66"/>
      <c r="B145" s="66"/>
      <c r="C145" s="66"/>
      <c r="D145" s="66"/>
      <c r="E145" s="67"/>
      <c r="F145" s="68"/>
      <c r="G145" s="58"/>
      <c r="H145" s="55"/>
      <c r="I145" s="55"/>
      <c r="J145" s="55"/>
    </row>
    <row r="146" spans="1:10" s="56" customFormat="1">
      <c r="B146" s="69"/>
      <c r="C146" s="69"/>
      <c r="D146" s="70"/>
      <c r="E146" s="70"/>
      <c r="F146" s="70"/>
      <c r="H146" s="55"/>
      <c r="I146" s="55"/>
      <c r="J146" s="55"/>
    </row>
    <row r="147" spans="1:10" s="56" customFormat="1">
      <c r="B147" s="69"/>
      <c r="C147" s="69"/>
      <c r="D147" s="70"/>
      <c r="E147" s="70"/>
      <c r="F147" s="70"/>
      <c r="H147" s="55"/>
      <c r="I147" s="55"/>
      <c r="J147" s="55"/>
    </row>
    <row r="148" spans="1:10" s="56" customFormat="1">
      <c r="B148" s="69"/>
      <c r="C148" s="69"/>
      <c r="D148" s="70"/>
      <c r="E148" s="70"/>
      <c r="F148" s="70"/>
      <c r="H148" s="55"/>
      <c r="I148" s="55"/>
      <c r="J148" s="55"/>
    </row>
    <row r="149" spans="1:10" s="56" customFormat="1">
      <c r="B149" s="69"/>
      <c r="C149" s="69"/>
      <c r="D149" s="70"/>
      <c r="E149" s="70"/>
      <c r="F149" s="70"/>
      <c r="H149" s="55"/>
      <c r="I149" s="55"/>
      <c r="J149" s="55"/>
    </row>
    <row r="150" spans="1:10" s="56" customFormat="1">
      <c r="B150" s="69"/>
      <c r="C150" s="69"/>
      <c r="D150" s="70"/>
      <c r="E150" s="70"/>
      <c r="F150" s="70"/>
      <c r="H150" s="55"/>
      <c r="I150" s="55"/>
      <c r="J150" s="55"/>
    </row>
    <row r="151" spans="1:10" s="56" customFormat="1">
      <c r="B151" s="69"/>
      <c r="C151" s="69"/>
      <c r="D151" s="70"/>
      <c r="E151" s="70"/>
      <c r="F151" s="70"/>
      <c r="H151" s="55"/>
      <c r="I151" s="55"/>
      <c r="J151" s="55"/>
    </row>
    <row r="152" spans="1:10" s="56" customFormat="1">
      <c r="B152" s="69"/>
      <c r="C152" s="69"/>
      <c r="D152" s="70"/>
      <c r="E152" s="70"/>
      <c r="F152" s="70"/>
      <c r="H152" s="55"/>
      <c r="I152" s="55"/>
      <c r="J152" s="55"/>
    </row>
    <row r="153" spans="1:10" s="56" customFormat="1">
      <c r="B153" s="69"/>
      <c r="C153" s="69"/>
      <c r="D153" s="70"/>
      <c r="E153" s="70"/>
      <c r="F153" s="70"/>
      <c r="H153" s="55"/>
      <c r="I153" s="55"/>
      <c r="J153" s="55"/>
    </row>
    <row r="154" spans="1:10" s="56" customFormat="1">
      <c r="B154" s="69"/>
      <c r="C154" s="69"/>
      <c r="D154" s="70"/>
      <c r="E154" s="70"/>
      <c r="F154" s="70"/>
      <c r="H154" s="55"/>
      <c r="I154" s="55"/>
      <c r="J154" s="55"/>
    </row>
    <row r="155" spans="1:10" s="56" customFormat="1">
      <c r="B155" s="69"/>
      <c r="C155" s="69"/>
      <c r="D155" s="70"/>
      <c r="E155" s="70"/>
      <c r="F155" s="70"/>
      <c r="H155" s="55"/>
      <c r="I155" s="55"/>
      <c r="J155" s="55"/>
    </row>
    <row r="156" spans="1:10" s="56" customFormat="1">
      <c r="B156" s="69"/>
      <c r="C156" s="69"/>
      <c r="D156" s="70"/>
      <c r="E156" s="70"/>
      <c r="F156" s="70"/>
      <c r="H156" s="55"/>
      <c r="I156" s="55"/>
      <c r="J156" s="55"/>
    </row>
    <row r="157" spans="1:10" s="56" customFormat="1">
      <c r="B157" s="69"/>
      <c r="C157" s="69"/>
      <c r="D157" s="70"/>
      <c r="E157" s="70"/>
      <c r="F157" s="70"/>
      <c r="H157" s="55"/>
      <c r="I157" s="55"/>
      <c r="J157" s="55"/>
    </row>
    <row r="158" spans="1:10" s="56" customFormat="1">
      <c r="B158" s="69"/>
      <c r="C158" s="69"/>
      <c r="D158" s="70"/>
      <c r="E158" s="70"/>
      <c r="F158" s="70"/>
      <c r="H158" s="55"/>
      <c r="I158" s="55"/>
      <c r="J158" s="55"/>
    </row>
    <row r="159" spans="1:10" s="56" customFormat="1">
      <c r="B159" s="69"/>
      <c r="C159" s="69"/>
      <c r="D159" s="70"/>
      <c r="E159" s="70"/>
      <c r="F159" s="70"/>
      <c r="H159" s="55"/>
      <c r="I159" s="55"/>
      <c r="J159" s="55"/>
    </row>
    <row r="160" spans="1:10" s="56" customFormat="1">
      <c r="B160" s="69"/>
      <c r="C160" s="69"/>
      <c r="D160" s="70"/>
      <c r="E160" s="70"/>
      <c r="F160" s="70"/>
      <c r="H160" s="55"/>
      <c r="I160" s="55"/>
      <c r="J160" s="55"/>
    </row>
    <row r="161" spans="2:10" s="56" customFormat="1">
      <c r="B161" s="69"/>
      <c r="C161" s="69"/>
      <c r="D161" s="70"/>
      <c r="E161" s="70"/>
      <c r="F161" s="70"/>
      <c r="H161" s="55"/>
      <c r="I161" s="55"/>
      <c r="J161" s="55"/>
    </row>
    <row r="162" spans="2:10" s="56" customFormat="1">
      <c r="B162" s="69"/>
      <c r="C162" s="69"/>
      <c r="D162" s="70"/>
      <c r="E162" s="70"/>
      <c r="F162" s="70"/>
      <c r="H162" s="55"/>
      <c r="I162" s="55"/>
      <c r="J162" s="55"/>
    </row>
    <row r="163" spans="2:10" s="56" customFormat="1">
      <c r="B163" s="69"/>
      <c r="C163" s="69"/>
      <c r="D163" s="70"/>
      <c r="E163" s="70"/>
      <c r="F163" s="70"/>
      <c r="H163" s="55"/>
      <c r="I163" s="55"/>
      <c r="J163" s="55"/>
    </row>
    <row r="164" spans="2:10" s="56" customFormat="1">
      <c r="B164" s="69"/>
      <c r="C164" s="69"/>
      <c r="D164" s="70"/>
      <c r="E164" s="70"/>
      <c r="F164" s="70"/>
      <c r="H164" s="55"/>
      <c r="I164" s="55"/>
      <c r="J164" s="55"/>
    </row>
    <row r="165" spans="2:10" s="56" customFormat="1">
      <c r="B165" s="69"/>
      <c r="C165" s="69"/>
      <c r="D165" s="70"/>
      <c r="E165" s="70"/>
      <c r="F165" s="70"/>
      <c r="H165" s="55"/>
      <c r="I165" s="55"/>
      <c r="J165" s="55"/>
    </row>
    <row r="166" spans="2:10" s="56" customFormat="1">
      <c r="B166" s="69"/>
      <c r="C166" s="69"/>
      <c r="D166" s="70"/>
      <c r="E166" s="70"/>
      <c r="F166" s="70"/>
      <c r="H166" s="55"/>
      <c r="I166" s="55"/>
      <c r="J166" s="55"/>
    </row>
    <row r="167" spans="2:10" s="56" customFormat="1">
      <c r="B167" s="69"/>
      <c r="C167" s="69"/>
      <c r="D167" s="70"/>
      <c r="E167" s="70"/>
      <c r="F167" s="70"/>
      <c r="H167" s="55"/>
      <c r="I167" s="55"/>
      <c r="J167" s="55"/>
    </row>
    <row r="168" spans="2:10" s="56" customFormat="1">
      <c r="B168" s="69"/>
      <c r="C168" s="69"/>
      <c r="D168" s="70"/>
      <c r="E168" s="70"/>
      <c r="F168" s="70"/>
      <c r="H168" s="55"/>
      <c r="I168" s="55"/>
      <c r="J168" s="55"/>
    </row>
    <row r="169" spans="2:10" s="56" customFormat="1">
      <c r="B169" s="69"/>
      <c r="C169" s="69"/>
      <c r="D169" s="70"/>
      <c r="E169" s="70"/>
      <c r="F169" s="70"/>
      <c r="H169" s="55"/>
      <c r="I169" s="55"/>
      <c r="J169" s="55"/>
    </row>
    <row r="170" spans="2:10" s="56" customFormat="1">
      <c r="B170" s="69"/>
      <c r="C170" s="69"/>
      <c r="D170" s="70"/>
      <c r="E170" s="70"/>
      <c r="F170" s="70"/>
      <c r="H170" s="55"/>
      <c r="I170" s="55"/>
      <c r="J170" s="55"/>
    </row>
    <row r="171" spans="2:10" s="56" customFormat="1">
      <c r="B171" s="69"/>
      <c r="C171" s="69"/>
      <c r="D171" s="70"/>
      <c r="E171" s="70"/>
      <c r="F171" s="70"/>
      <c r="H171" s="55"/>
      <c r="I171" s="55"/>
      <c r="J171" s="55"/>
    </row>
    <row r="172" spans="2:10" s="56" customFormat="1">
      <c r="B172" s="69"/>
      <c r="C172" s="69"/>
      <c r="D172" s="70"/>
      <c r="E172" s="70"/>
      <c r="F172" s="70"/>
      <c r="H172" s="55"/>
      <c r="I172" s="55"/>
      <c r="J172" s="55"/>
    </row>
    <row r="173" spans="2:10" s="56" customFormat="1">
      <c r="B173" s="69"/>
      <c r="C173" s="69"/>
      <c r="D173" s="70"/>
      <c r="E173" s="70"/>
      <c r="F173" s="70"/>
      <c r="H173" s="55"/>
      <c r="I173" s="55"/>
      <c r="J173" s="55"/>
    </row>
    <row r="174" spans="2:10" s="56" customFormat="1">
      <c r="B174" s="69"/>
      <c r="C174" s="69"/>
      <c r="D174" s="70"/>
      <c r="E174" s="70"/>
      <c r="F174" s="70"/>
      <c r="H174" s="55"/>
      <c r="I174" s="55"/>
      <c r="J174" s="55"/>
    </row>
    <row r="175" spans="2:10" s="56" customFormat="1">
      <c r="B175" s="69"/>
      <c r="C175" s="69"/>
      <c r="D175" s="70"/>
      <c r="E175" s="70"/>
      <c r="F175" s="70"/>
      <c r="H175" s="55"/>
      <c r="I175" s="55"/>
      <c r="J175" s="55"/>
    </row>
    <row r="176" spans="2:10" s="56" customFormat="1">
      <c r="B176" s="69"/>
      <c r="C176" s="69"/>
      <c r="D176" s="70"/>
      <c r="E176" s="70"/>
      <c r="F176" s="70"/>
      <c r="H176" s="55"/>
      <c r="I176" s="55"/>
      <c r="J176" s="55"/>
    </row>
    <row r="177" spans="2:10" s="56" customFormat="1">
      <c r="B177" s="69"/>
      <c r="C177" s="69"/>
      <c r="D177" s="70"/>
      <c r="E177" s="70"/>
      <c r="F177" s="70"/>
      <c r="H177" s="55"/>
      <c r="I177" s="55"/>
      <c r="J177" s="55"/>
    </row>
    <row r="178" spans="2:10" s="56" customFormat="1">
      <c r="B178" s="69"/>
      <c r="C178" s="69"/>
      <c r="D178" s="70"/>
      <c r="E178" s="70"/>
      <c r="F178" s="70"/>
      <c r="H178" s="55"/>
      <c r="I178" s="55"/>
      <c r="J178" s="55"/>
    </row>
    <row r="179" spans="2:10" s="56" customFormat="1">
      <c r="B179" s="69"/>
      <c r="C179" s="69"/>
      <c r="D179" s="70"/>
      <c r="E179" s="70"/>
      <c r="F179" s="70"/>
      <c r="H179" s="55"/>
      <c r="I179" s="55"/>
      <c r="J179" s="55"/>
    </row>
    <row r="180" spans="2:10" s="56" customFormat="1">
      <c r="B180" s="69"/>
      <c r="C180" s="69"/>
      <c r="D180" s="70"/>
      <c r="E180" s="70"/>
      <c r="F180" s="70"/>
      <c r="H180" s="55"/>
      <c r="I180" s="55"/>
      <c r="J180" s="55"/>
    </row>
    <row r="181" spans="2:10" s="56" customFormat="1">
      <c r="B181" s="69"/>
      <c r="C181" s="69"/>
      <c r="D181" s="70"/>
      <c r="E181" s="70"/>
      <c r="F181" s="70"/>
      <c r="H181" s="55"/>
      <c r="I181" s="55"/>
      <c r="J181" s="55"/>
    </row>
    <row r="182" spans="2:10" s="56" customFormat="1">
      <c r="B182" s="69"/>
      <c r="C182" s="69"/>
      <c r="D182" s="70"/>
      <c r="E182" s="70"/>
      <c r="F182" s="70"/>
      <c r="H182" s="55"/>
      <c r="I182" s="55"/>
      <c r="J182" s="55"/>
    </row>
    <row r="183" spans="2:10" s="56" customFormat="1">
      <c r="B183" s="69"/>
      <c r="C183" s="69"/>
      <c r="D183" s="70"/>
      <c r="E183" s="70"/>
      <c r="F183" s="70"/>
      <c r="H183" s="55"/>
      <c r="I183" s="55"/>
      <c r="J183" s="55"/>
    </row>
    <row r="184" spans="2:10" s="56" customFormat="1">
      <c r="B184" s="69"/>
      <c r="C184" s="69"/>
      <c r="D184" s="70"/>
      <c r="E184" s="70"/>
      <c r="F184" s="70"/>
      <c r="H184" s="55"/>
      <c r="I184" s="55"/>
      <c r="J184" s="55"/>
    </row>
    <row r="185" spans="2:10" s="56" customFormat="1">
      <c r="B185" s="69"/>
      <c r="C185" s="69"/>
      <c r="D185" s="70"/>
      <c r="E185" s="70"/>
      <c r="F185" s="70"/>
      <c r="H185" s="55"/>
      <c r="I185" s="55"/>
      <c r="J185" s="55"/>
    </row>
    <row r="186" spans="2:10" s="56" customFormat="1">
      <c r="B186" s="69"/>
      <c r="C186" s="69"/>
      <c r="D186" s="70"/>
      <c r="E186" s="70"/>
      <c r="F186" s="70"/>
      <c r="H186" s="55"/>
      <c r="I186" s="55"/>
      <c r="J186" s="55"/>
    </row>
    <row r="187" spans="2:10" s="56" customFormat="1">
      <c r="B187" s="69"/>
      <c r="C187" s="69"/>
      <c r="D187" s="70"/>
      <c r="E187" s="70"/>
      <c r="F187" s="70"/>
      <c r="H187" s="55"/>
      <c r="I187" s="55"/>
      <c r="J187" s="55"/>
    </row>
    <row r="188" spans="2:10" s="56" customFormat="1">
      <c r="B188" s="69"/>
      <c r="C188" s="69"/>
      <c r="D188" s="70"/>
      <c r="E188" s="70"/>
      <c r="F188" s="70"/>
      <c r="H188" s="55"/>
      <c r="I188" s="55"/>
      <c r="J188" s="55"/>
    </row>
    <row r="189" spans="2:10" s="56" customFormat="1">
      <c r="B189" s="69"/>
      <c r="C189" s="69"/>
      <c r="D189" s="70"/>
      <c r="E189" s="70"/>
      <c r="F189" s="70"/>
      <c r="H189" s="55"/>
      <c r="I189" s="55"/>
      <c r="J189" s="55"/>
    </row>
    <row r="190" spans="2:10" s="56" customFormat="1">
      <c r="B190" s="69"/>
      <c r="C190" s="69"/>
      <c r="D190" s="70"/>
      <c r="E190" s="70"/>
      <c r="F190" s="70"/>
      <c r="H190" s="55"/>
      <c r="I190" s="55"/>
      <c r="J190" s="55"/>
    </row>
    <row r="191" spans="2:10" s="56" customFormat="1">
      <c r="B191" s="69"/>
      <c r="C191" s="69"/>
      <c r="D191" s="70"/>
      <c r="E191" s="70"/>
      <c r="F191" s="70"/>
      <c r="H191" s="55"/>
      <c r="I191" s="55"/>
      <c r="J191" s="55"/>
    </row>
    <row r="192" spans="2:10" s="56" customFormat="1">
      <c r="B192" s="69"/>
      <c r="C192" s="69"/>
      <c r="D192" s="70"/>
      <c r="E192" s="70"/>
      <c r="F192" s="70"/>
      <c r="H192" s="55"/>
      <c r="I192" s="55"/>
      <c r="J192" s="55"/>
    </row>
    <row r="193" spans="2:10" s="56" customFormat="1">
      <c r="B193" s="69"/>
      <c r="C193" s="69"/>
      <c r="D193" s="70"/>
      <c r="E193" s="70"/>
      <c r="F193" s="70"/>
      <c r="H193" s="55"/>
      <c r="I193" s="55"/>
      <c r="J193" s="55"/>
    </row>
    <row r="194" spans="2:10" s="56" customFormat="1">
      <c r="B194" s="69"/>
      <c r="C194" s="69"/>
      <c r="D194" s="70"/>
      <c r="E194" s="70"/>
      <c r="F194" s="70"/>
      <c r="H194" s="55"/>
      <c r="I194" s="55"/>
      <c r="J194" s="55"/>
    </row>
    <row r="195" spans="2:10" s="56" customFormat="1">
      <c r="B195" s="69"/>
      <c r="C195" s="69"/>
      <c r="D195" s="70"/>
      <c r="E195" s="70"/>
      <c r="F195" s="70"/>
      <c r="H195" s="55"/>
      <c r="I195" s="55"/>
      <c r="J195" s="55"/>
    </row>
    <row r="196" spans="2:10" s="56" customFormat="1">
      <c r="B196" s="69"/>
      <c r="C196" s="69"/>
      <c r="D196" s="70"/>
      <c r="E196" s="70"/>
      <c r="F196" s="70"/>
      <c r="H196" s="55"/>
      <c r="I196" s="55"/>
      <c r="J196" s="55"/>
    </row>
    <row r="197" spans="2:10" s="56" customFormat="1">
      <c r="B197" s="69"/>
      <c r="C197" s="69"/>
      <c r="D197" s="70"/>
      <c r="E197" s="70"/>
      <c r="F197" s="70"/>
      <c r="H197" s="55"/>
      <c r="I197" s="55"/>
      <c r="J197" s="55"/>
    </row>
    <row r="198" spans="2:10" s="56" customFormat="1">
      <c r="B198" s="69"/>
      <c r="C198" s="69"/>
      <c r="D198" s="70"/>
      <c r="E198" s="70"/>
      <c r="F198" s="70"/>
      <c r="H198" s="55"/>
      <c r="I198" s="55"/>
      <c r="J198" s="55"/>
    </row>
    <row r="199" spans="2:10" s="56" customFormat="1">
      <c r="B199" s="69"/>
      <c r="C199" s="69"/>
      <c r="D199" s="70"/>
      <c r="E199" s="70"/>
      <c r="F199" s="70"/>
      <c r="H199" s="55"/>
      <c r="I199" s="55"/>
      <c r="J199" s="55"/>
    </row>
    <row r="200" spans="2:10" s="56" customFormat="1">
      <c r="B200" s="69"/>
      <c r="C200" s="69"/>
      <c r="D200" s="70"/>
      <c r="E200" s="70"/>
      <c r="F200" s="70"/>
      <c r="H200" s="55"/>
      <c r="I200" s="55"/>
      <c r="J200" s="55"/>
    </row>
    <row r="201" spans="2:10" s="56" customFormat="1">
      <c r="B201" s="69"/>
      <c r="C201" s="69"/>
      <c r="D201" s="70"/>
      <c r="E201" s="70"/>
      <c r="F201" s="70"/>
      <c r="H201" s="55"/>
      <c r="I201" s="55"/>
      <c r="J201" s="55"/>
    </row>
    <row r="202" spans="2:10" s="56" customFormat="1">
      <c r="B202" s="69"/>
      <c r="C202" s="69"/>
      <c r="D202" s="70"/>
      <c r="E202" s="70"/>
      <c r="F202" s="70"/>
      <c r="H202" s="55"/>
      <c r="I202" s="55"/>
      <c r="J202" s="55"/>
    </row>
    <row r="203" spans="2:10" s="56" customFormat="1">
      <c r="B203" s="69"/>
      <c r="C203" s="69"/>
      <c r="D203" s="70"/>
      <c r="E203" s="70"/>
      <c r="F203" s="70"/>
      <c r="H203" s="55"/>
      <c r="I203" s="55"/>
      <c r="J203" s="55"/>
    </row>
    <row r="204" spans="2:10" s="56" customFormat="1">
      <c r="B204" s="69"/>
      <c r="C204" s="69"/>
      <c r="D204" s="70"/>
      <c r="E204" s="70"/>
      <c r="F204" s="70"/>
      <c r="H204" s="55"/>
      <c r="I204" s="55"/>
      <c r="J204" s="55"/>
    </row>
    <row r="205" spans="2:10" s="56" customFormat="1">
      <c r="B205" s="69"/>
      <c r="C205" s="69"/>
      <c r="D205" s="70"/>
      <c r="E205" s="70"/>
      <c r="F205" s="70"/>
      <c r="H205" s="55"/>
      <c r="I205" s="55"/>
      <c r="J205" s="55"/>
    </row>
    <row r="206" spans="2:10" s="56" customFormat="1">
      <c r="B206" s="69"/>
      <c r="C206" s="69"/>
      <c r="D206" s="70"/>
      <c r="E206" s="70"/>
      <c r="F206" s="70"/>
      <c r="H206" s="55"/>
      <c r="I206" s="55"/>
      <c r="J206" s="55"/>
    </row>
    <row r="207" spans="2:10" s="56" customFormat="1">
      <c r="B207" s="69"/>
      <c r="C207" s="69"/>
      <c r="D207" s="70"/>
      <c r="E207" s="70"/>
      <c r="F207" s="70"/>
      <c r="H207" s="55"/>
      <c r="I207" s="55"/>
      <c r="J207" s="55"/>
    </row>
    <row r="208" spans="2:10" s="56" customFormat="1">
      <c r="B208" s="69"/>
      <c r="C208" s="69"/>
      <c r="D208" s="70"/>
      <c r="E208" s="70"/>
      <c r="F208" s="70"/>
      <c r="H208" s="55"/>
      <c r="I208" s="55"/>
      <c r="J208" s="55"/>
    </row>
    <row r="209" spans="2:10" s="56" customFormat="1">
      <c r="B209" s="69"/>
      <c r="C209" s="69"/>
      <c r="D209" s="70"/>
      <c r="E209" s="70"/>
      <c r="F209" s="70"/>
      <c r="H209" s="55"/>
      <c r="I209" s="55"/>
      <c r="J209" s="55"/>
    </row>
    <row r="210" spans="2:10" s="56" customFormat="1">
      <c r="B210" s="69"/>
      <c r="C210" s="69"/>
      <c r="D210" s="70"/>
      <c r="E210" s="70"/>
      <c r="F210" s="70"/>
      <c r="H210" s="55"/>
      <c r="I210" s="55"/>
      <c r="J210" s="55"/>
    </row>
    <row r="211" spans="2:10" s="56" customFormat="1">
      <c r="B211" s="69"/>
      <c r="C211" s="69"/>
      <c r="D211" s="70"/>
      <c r="E211" s="70"/>
      <c r="F211" s="70"/>
      <c r="H211" s="55"/>
      <c r="I211" s="55"/>
      <c r="J211" s="55"/>
    </row>
    <row r="212" spans="2:10" s="56" customFormat="1">
      <c r="B212" s="69"/>
      <c r="C212" s="69"/>
      <c r="D212" s="70"/>
      <c r="E212" s="70"/>
      <c r="F212" s="70"/>
      <c r="H212" s="55"/>
      <c r="I212" s="55"/>
      <c r="J212" s="55"/>
    </row>
    <row r="213" spans="2:10" s="56" customFormat="1">
      <c r="B213" s="69"/>
      <c r="C213" s="69"/>
      <c r="D213" s="70"/>
      <c r="E213" s="70"/>
      <c r="F213" s="70"/>
      <c r="H213" s="55"/>
      <c r="I213" s="55"/>
      <c r="J213" s="55"/>
    </row>
    <row r="214" spans="2:10" s="56" customFormat="1">
      <c r="B214" s="69"/>
      <c r="C214" s="69"/>
      <c r="D214" s="70"/>
      <c r="E214" s="70"/>
      <c r="F214" s="70"/>
      <c r="H214" s="55"/>
      <c r="I214" s="55"/>
      <c r="J214" s="55"/>
    </row>
    <row r="215" spans="2:10" s="56" customFormat="1">
      <c r="B215" s="69"/>
      <c r="C215" s="69"/>
      <c r="D215" s="70"/>
      <c r="E215" s="70"/>
      <c r="F215" s="70"/>
      <c r="H215" s="55"/>
      <c r="I215" s="55"/>
      <c r="J215" s="55"/>
    </row>
    <row r="216" spans="2:10" s="56" customFormat="1">
      <c r="B216" s="69"/>
      <c r="C216" s="69"/>
      <c r="D216" s="70"/>
      <c r="E216" s="70"/>
      <c r="F216" s="70"/>
      <c r="H216" s="55"/>
      <c r="I216" s="55"/>
      <c r="J216" s="55"/>
    </row>
    <row r="217" spans="2:10" s="56" customFormat="1">
      <c r="B217" s="69"/>
      <c r="C217" s="69"/>
      <c r="D217" s="70"/>
      <c r="E217" s="70"/>
      <c r="F217" s="70"/>
      <c r="H217" s="55"/>
      <c r="I217" s="55"/>
      <c r="J217" s="55"/>
    </row>
    <row r="218" spans="2:10" s="56" customFormat="1">
      <c r="B218" s="69"/>
      <c r="C218" s="69"/>
      <c r="D218" s="70"/>
      <c r="E218" s="70"/>
      <c r="F218" s="70"/>
      <c r="H218" s="55"/>
      <c r="I218" s="55"/>
      <c r="J218" s="55"/>
    </row>
    <row r="219" spans="2:10" s="56" customFormat="1">
      <c r="B219" s="69"/>
      <c r="C219" s="69"/>
      <c r="D219" s="70"/>
      <c r="E219" s="70"/>
      <c r="F219" s="70"/>
      <c r="H219" s="55"/>
      <c r="I219" s="55"/>
      <c r="J219" s="55"/>
    </row>
    <row r="220" spans="2:10" s="56" customFormat="1">
      <c r="B220" s="69"/>
      <c r="C220" s="69"/>
      <c r="D220" s="70"/>
      <c r="E220" s="70"/>
      <c r="F220" s="70"/>
      <c r="H220" s="55"/>
      <c r="I220" s="55"/>
      <c r="J220" s="55"/>
    </row>
    <row r="221" spans="2:10" s="56" customFormat="1">
      <c r="B221" s="69"/>
      <c r="C221" s="69"/>
      <c r="D221" s="70"/>
      <c r="E221" s="70"/>
      <c r="F221" s="70"/>
      <c r="H221" s="55"/>
      <c r="I221" s="55"/>
      <c r="J221" s="55"/>
    </row>
    <row r="222" spans="2:10" s="56" customFormat="1">
      <c r="B222" s="69"/>
      <c r="C222" s="69"/>
      <c r="D222" s="70"/>
      <c r="E222" s="70"/>
      <c r="F222" s="70"/>
      <c r="H222" s="55"/>
      <c r="I222" s="55"/>
      <c r="J222" s="55"/>
    </row>
    <row r="223" spans="2:10" s="56" customFormat="1">
      <c r="B223" s="69"/>
      <c r="C223" s="69"/>
      <c r="D223" s="70"/>
      <c r="E223" s="70"/>
      <c r="F223" s="70"/>
      <c r="H223" s="55"/>
      <c r="I223" s="55"/>
      <c r="J223" s="55"/>
    </row>
    <row r="224" spans="2:10" s="56" customFormat="1">
      <c r="B224" s="69"/>
      <c r="C224" s="69"/>
      <c r="D224" s="70"/>
      <c r="E224" s="70"/>
      <c r="F224" s="70"/>
      <c r="H224" s="55"/>
      <c r="I224" s="55"/>
      <c r="J224" s="55"/>
    </row>
    <row r="225" spans="2:10" s="56" customFormat="1">
      <c r="B225" s="69"/>
      <c r="C225" s="69"/>
      <c r="D225" s="70"/>
      <c r="E225" s="70"/>
      <c r="F225" s="70"/>
      <c r="H225" s="55"/>
      <c r="I225" s="55"/>
      <c r="J225" s="55"/>
    </row>
    <row r="226" spans="2:10" s="56" customFormat="1">
      <c r="B226" s="69"/>
      <c r="C226" s="69"/>
      <c r="D226" s="70"/>
      <c r="E226" s="70"/>
      <c r="F226" s="70"/>
      <c r="H226" s="55"/>
      <c r="I226" s="55"/>
      <c r="J226" s="55"/>
    </row>
    <row r="227" spans="2:10" s="56" customFormat="1">
      <c r="B227" s="69"/>
      <c r="C227" s="69"/>
      <c r="D227" s="70"/>
      <c r="E227" s="70"/>
      <c r="F227" s="70"/>
      <c r="H227" s="55"/>
      <c r="I227" s="55"/>
      <c r="J227" s="55"/>
    </row>
    <row r="228" spans="2:10" s="56" customFormat="1">
      <c r="B228" s="69"/>
      <c r="C228" s="69"/>
      <c r="D228" s="70"/>
      <c r="E228" s="70"/>
      <c r="F228" s="70"/>
      <c r="H228" s="55"/>
      <c r="I228" s="55"/>
      <c r="J228" s="55"/>
    </row>
    <row r="229" spans="2:10" s="56" customFormat="1">
      <c r="B229" s="69"/>
      <c r="C229" s="69"/>
      <c r="D229" s="70"/>
      <c r="E229" s="70"/>
      <c r="F229" s="70"/>
      <c r="H229" s="55"/>
      <c r="I229" s="55"/>
      <c r="J229" s="55"/>
    </row>
    <row r="230" spans="2:10" s="56" customFormat="1">
      <c r="B230" s="69"/>
      <c r="C230" s="69"/>
      <c r="D230" s="70"/>
      <c r="E230" s="70"/>
      <c r="F230" s="70"/>
      <c r="H230" s="55"/>
      <c r="I230" s="55"/>
      <c r="J230" s="55"/>
    </row>
    <row r="231" spans="2:10" s="56" customFormat="1">
      <c r="B231" s="69"/>
      <c r="C231" s="69"/>
      <c r="D231" s="70"/>
      <c r="E231" s="70"/>
      <c r="F231" s="70"/>
      <c r="H231" s="55"/>
      <c r="I231" s="55"/>
      <c r="J231" s="55"/>
    </row>
    <row r="232" spans="2:10" s="56" customFormat="1">
      <c r="B232" s="69"/>
      <c r="C232" s="69"/>
      <c r="D232" s="70"/>
      <c r="E232" s="70"/>
      <c r="F232" s="70"/>
      <c r="H232" s="55"/>
      <c r="I232" s="55"/>
      <c r="J232" s="55"/>
    </row>
    <row r="233" spans="2:10" s="56" customFormat="1">
      <c r="B233" s="69"/>
      <c r="C233" s="69"/>
      <c r="D233" s="70"/>
      <c r="E233" s="70"/>
      <c r="F233" s="70"/>
      <c r="H233" s="55"/>
      <c r="I233" s="55"/>
      <c r="J233" s="55"/>
    </row>
    <row r="234" spans="2:10" s="56" customFormat="1">
      <c r="B234" s="69"/>
      <c r="C234" s="69"/>
      <c r="D234" s="70"/>
      <c r="E234" s="70"/>
      <c r="F234" s="70"/>
      <c r="H234" s="55"/>
      <c r="I234" s="55"/>
      <c r="J234" s="55"/>
    </row>
    <row r="235" spans="2:10" s="56" customFormat="1">
      <c r="B235" s="69"/>
      <c r="C235" s="69"/>
      <c r="D235" s="70"/>
      <c r="E235" s="70"/>
      <c r="F235" s="70"/>
      <c r="H235" s="55"/>
      <c r="I235" s="55"/>
      <c r="J235" s="55"/>
    </row>
    <row r="236" spans="2:10" s="56" customFormat="1">
      <c r="B236" s="69"/>
      <c r="C236" s="69"/>
      <c r="D236" s="70"/>
      <c r="E236" s="70"/>
      <c r="F236" s="70"/>
      <c r="H236" s="55"/>
      <c r="I236" s="55"/>
      <c r="J236" s="55"/>
    </row>
    <row r="237" spans="2:10" s="56" customFormat="1">
      <c r="B237" s="69"/>
      <c r="C237" s="69"/>
      <c r="D237" s="70"/>
      <c r="E237" s="70"/>
      <c r="F237" s="70"/>
      <c r="H237" s="55"/>
      <c r="I237" s="55"/>
      <c r="J237" s="55"/>
    </row>
    <row r="238" spans="2:10" s="56" customFormat="1">
      <c r="B238" s="69"/>
      <c r="C238" s="69"/>
      <c r="D238" s="70"/>
      <c r="E238" s="70"/>
      <c r="F238" s="70"/>
      <c r="H238" s="55"/>
      <c r="I238" s="55"/>
      <c r="J238" s="55"/>
    </row>
    <row r="239" spans="2:10" s="56" customFormat="1">
      <c r="B239" s="69"/>
      <c r="C239" s="69"/>
      <c r="D239" s="70"/>
      <c r="E239" s="70"/>
      <c r="F239" s="70"/>
      <c r="H239" s="55"/>
      <c r="I239" s="55"/>
      <c r="J239" s="55"/>
    </row>
    <row r="240" spans="2:10" s="56" customFormat="1">
      <c r="B240" s="69"/>
      <c r="C240" s="69"/>
      <c r="D240" s="70"/>
      <c r="E240" s="70"/>
      <c r="F240" s="70"/>
      <c r="H240" s="55"/>
      <c r="I240" s="55"/>
      <c r="J240" s="55"/>
    </row>
    <row r="241" spans="2:10" s="56" customFormat="1">
      <c r="B241" s="69"/>
      <c r="C241" s="69"/>
      <c r="D241" s="70"/>
      <c r="E241" s="70"/>
      <c r="F241" s="70"/>
      <c r="H241" s="55"/>
      <c r="I241" s="55"/>
      <c r="J241" s="55"/>
    </row>
    <row r="242" spans="2:10" s="56" customFormat="1">
      <c r="B242" s="69"/>
      <c r="C242" s="69"/>
      <c r="D242" s="70"/>
      <c r="E242" s="70"/>
      <c r="F242" s="70"/>
      <c r="H242" s="55"/>
      <c r="I242" s="55"/>
      <c r="J242" s="55"/>
    </row>
    <row r="243" spans="2:10" s="56" customFormat="1">
      <c r="B243" s="69"/>
      <c r="C243" s="69"/>
      <c r="D243" s="70"/>
      <c r="E243" s="70"/>
      <c r="F243" s="70"/>
      <c r="H243" s="55"/>
      <c r="I243" s="55"/>
      <c r="J243" s="55"/>
    </row>
    <row r="244" spans="2:10" s="56" customFormat="1">
      <c r="B244" s="69"/>
      <c r="C244" s="69"/>
      <c r="D244" s="70"/>
      <c r="E244" s="70"/>
      <c r="F244" s="70"/>
      <c r="H244" s="55"/>
      <c r="I244" s="55"/>
      <c r="J244" s="55"/>
    </row>
    <row r="245" spans="2:10" s="56" customFormat="1">
      <c r="B245" s="69"/>
      <c r="C245" s="69"/>
      <c r="D245" s="70"/>
      <c r="E245" s="70"/>
      <c r="F245" s="70"/>
      <c r="H245" s="55"/>
      <c r="I245" s="55"/>
      <c r="J245" s="55"/>
    </row>
    <row r="246" spans="2:10" s="56" customFormat="1">
      <c r="B246" s="69"/>
      <c r="C246" s="69"/>
      <c r="D246" s="70"/>
      <c r="E246" s="70"/>
      <c r="F246" s="70"/>
      <c r="H246" s="55"/>
      <c r="I246" s="55"/>
      <c r="J246" s="55"/>
    </row>
    <row r="247" spans="2:10" s="56" customFormat="1">
      <c r="B247" s="69"/>
      <c r="C247" s="69"/>
      <c r="D247" s="70"/>
      <c r="E247" s="70"/>
      <c r="F247" s="70"/>
      <c r="H247" s="55"/>
      <c r="I247" s="55"/>
      <c r="J247" s="55"/>
    </row>
    <row r="248" spans="2:10" s="56" customFormat="1">
      <c r="B248" s="69"/>
      <c r="C248" s="69"/>
      <c r="D248" s="70"/>
      <c r="E248" s="70"/>
      <c r="F248" s="70"/>
      <c r="H248" s="55"/>
      <c r="I248" s="55"/>
      <c r="J248" s="55"/>
    </row>
    <row r="249" spans="2:10" s="56" customFormat="1">
      <c r="B249" s="69"/>
      <c r="C249" s="69"/>
      <c r="D249" s="70"/>
      <c r="E249" s="70"/>
      <c r="F249" s="70"/>
      <c r="H249" s="55"/>
      <c r="I249" s="55"/>
      <c r="J249" s="55"/>
    </row>
    <row r="250" spans="2:10" s="56" customFormat="1">
      <c r="B250" s="69"/>
      <c r="C250" s="69"/>
      <c r="D250" s="70"/>
      <c r="E250" s="70"/>
      <c r="F250" s="70"/>
      <c r="H250" s="55"/>
      <c r="I250" s="55"/>
      <c r="J250" s="55"/>
    </row>
    <row r="251" spans="2:10" s="56" customFormat="1">
      <c r="B251" s="69"/>
      <c r="C251" s="69"/>
      <c r="D251" s="70"/>
      <c r="E251" s="70"/>
      <c r="F251" s="70"/>
      <c r="H251" s="55"/>
      <c r="I251" s="55"/>
      <c r="J251" s="55"/>
    </row>
    <row r="252" spans="2:10" s="56" customFormat="1">
      <c r="B252" s="69"/>
      <c r="C252" s="69"/>
      <c r="D252" s="70"/>
      <c r="E252" s="70"/>
      <c r="F252" s="70"/>
      <c r="H252" s="55"/>
      <c r="I252" s="55"/>
      <c r="J252" s="55"/>
    </row>
    <row r="253" spans="2:10" s="56" customFormat="1">
      <c r="B253" s="69"/>
      <c r="C253" s="69"/>
      <c r="D253" s="70"/>
      <c r="E253" s="70"/>
      <c r="F253" s="70"/>
      <c r="H253" s="55"/>
      <c r="I253" s="55"/>
      <c r="J253" s="55"/>
    </row>
    <row r="254" spans="2:10" s="56" customFormat="1">
      <c r="B254" s="69"/>
      <c r="C254" s="69"/>
      <c r="D254" s="70"/>
      <c r="E254" s="70"/>
      <c r="F254" s="70"/>
      <c r="H254" s="55"/>
      <c r="I254" s="55"/>
      <c r="J254" s="55"/>
    </row>
    <row r="255" spans="2:10" s="56" customFormat="1">
      <c r="B255" s="69"/>
      <c r="C255" s="69"/>
      <c r="D255" s="70"/>
      <c r="E255" s="70"/>
      <c r="F255" s="70"/>
      <c r="H255" s="55"/>
      <c r="I255" s="55"/>
      <c r="J255" s="55"/>
    </row>
    <row r="256" spans="2:10" s="56" customFormat="1">
      <c r="B256" s="69"/>
      <c r="C256" s="69"/>
      <c r="D256" s="70"/>
      <c r="E256" s="70"/>
      <c r="F256" s="70"/>
      <c r="H256" s="55"/>
      <c r="I256" s="55"/>
      <c r="J256" s="55"/>
    </row>
    <row r="257" spans="2:10" s="56" customFormat="1">
      <c r="B257" s="69"/>
      <c r="C257" s="69"/>
      <c r="D257" s="70"/>
      <c r="E257" s="70"/>
      <c r="F257" s="70"/>
      <c r="H257" s="55"/>
      <c r="I257" s="55"/>
      <c r="J257" s="55"/>
    </row>
    <row r="258" spans="2:10" s="56" customFormat="1">
      <c r="B258" s="69"/>
      <c r="C258" s="69"/>
      <c r="D258" s="70"/>
      <c r="E258" s="70"/>
      <c r="F258" s="70"/>
      <c r="H258" s="55"/>
      <c r="I258" s="55"/>
      <c r="J258" s="55"/>
    </row>
    <row r="259" spans="2:10" s="56" customFormat="1">
      <c r="B259" s="69"/>
      <c r="C259" s="69"/>
      <c r="D259" s="70"/>
      <c r="E259" s="70"/>
      <c r="F259" s="70"/>
      <c r="H259" s="55"/>
      <c r="I259" s="55"/>
      <c r="J259" s="55"/>
    </row>
    <row r="260" spans="2:10" s="56" customFormat="1">
      <c r="B260" s="69"/>
      <c r="C260" s="69"/>
      <c r="D260" s="70"/>
      <c r="E260" s="70"/>
      <c r="F260" s="70"/>
      <c r="H260" s="55"/>
      <c r="I260" s="55"/>
      <c r="J260" s="55"/>
    </row>
    <row r="261" spans="2:10" s="56" customFormat="1">
      <c r="B261" s="69"/>
      <c r="C261" s="69"/>
      <c r="D261" s="70"/>
      <c r="E261" s="70"/>
      <c r="F261" s="70"/>
      <c r="H261" s="55"/>
      <c r="I261" s="55"/>
      <c r="J261" s="55"/>
    </row>
    <row r="262" spans="2:10" s="56" customFormat="1">
      <c r="B262" s="69"/>
      <c r="C262" s="69"/>
      <c r="D262" s="70"/>
      <c r="E262" s="70"/>
      <c r="F262" s="70"/>
      <c r="H262" s="55"/>
      <c r="I262" s="55"/>
      <c r="J262" s="55"/>
    </row>
    <row r="263" spans="2:10" s="56" customFormat="1">
      <c r="B263" s="69"/>
      <c r="C263" s="69"/>
      <c r="D263" s="70"/>
      <c r="E263" s="70"/>
      <c r="F263" s="70"/>
      <c r="H263" s="55"/>
      <c r="I263" s="55"/>
      <c r="J263" s="55"/>
    </row>
    <row r="264" spans="2:10" s="56" customFormat="1">
      <c r="B264" s="69"/>
      <c r="C264" s="69"/>
      <c r="D264" s="70"/>
      <c r="E264" s="70"/>
      <c r="F264" s="70"/>
      <c r="H264" s="55"/>
      <c r="I264" s="55"/>
      <c r="J264" s="55"/>
    </row>
    <row r="265" spans="2:10" s="56" customFormat="1">
      <c r="B265" s="69"/>
      <c r="C265" s="69"/>
      <c r="D265" s="70"/>
      <c r="E265" s="70"/>
      <c r="F265" s="70"/>
      <c r="H265" s="55"/>
      <c r="I265" s="55"/>
      <c r="J265" s="55"/>
    </row>
    <row r="266" spans="2:10" s="56" customFormat="1">
      <c r="B266" s="69"/>
      <c r="C266" s="69"/>
      <c r="D266" s="70"/>
      <c r="E266" s="70"/>
      <c r="F266" s="70"/>
      <c r="H266" s="55"/>
      <c r="I266" s="55"/>
      <c r="J266" s="55"/>
    </row>
    <row r="267" spans="2:10" s="56" customFormat="1">
      <c r="B267" s="69"/>
      <c r="C267" s="69"/>
      <c r="D267" s="70"/>
      <c r="E267" s="70"/>
      <c r="F267" s="70"/>
      <c r="H267" s="55"/>
      <c r="I267" s="55"/>
      <c r="J267" s="55"/>
    </row>
    <row r="268" spans="2:10" s="56" customFormat="1">
      <c r="B268" s="69"/>
      <c r="C268" s="69"/>
      <c r="D268" s="70"/>
      <c r="E268" s="70"/>
      <c r="F268" s="70"/>
      <c r="H268" s="55"/>
      <c r="I268" s="55"/>
      <c r="J268" s="55"/>
    </row>
    <row r="269" spans="2:10" s="56" customFormat="1">
      <c r="B269" s="69"/>
      <c r="C269" s="69"/>
      <c r="D269" s="70"/>
      <c r="E269" s="70"/>
      <c r="F269" s="70"/>
      <c r="H269" s="55"/>
      <c r="I269" s="55"/>
      <c r="J269" s="55"/>
    </row>
    <row r="270" spans="2:10" s="56" customFormat="1">
      <c r="B270" s="69"/>
      <c r="C270" s="69"/>
      <c r="D270" s="70"/>
      <c r="E270" s="70"/>
      <c r="F270" s="70"/>
      <c r="H270" s="55"/>
      <c r="I270" s="55"/>
      <c r="J270" s="55"/>
    </row>
    <row r="271" spans="2:10" s="56" customFormat="1">
      <c r="B271" s="69"/>
      <c r="C271" s="69"/>
      <c r="D271" s="70"/>
      <c r="E271" s="70"/>
      <c r="F271" s="70"/>
      <c r="H271" s="55"/>
      <c r="I271" s="55"/>
      <c r="J271" s="55"/>
    </row>
    <row r="272" spans="2:10" s="56" customFormat="1">
      <c r="B272" s="69"/>
      <c r="C272" s="69"/>
      <c r="D272" s="70"/>
      <c r="E272" s="70"/>
      <c r="F272" s="70"/>
      <c r="H272" s="55"/>
      <c r="I272" s="55"/>
      <c r="J272" s="55"/>
    </row>
    <row r="273" spans="2:10" s="56" customFormat="1">
      <c r="B273" s="69"/>
      <c r="C273" s="69"/>
      <c r="D273" s="70"/>
      <c r="E273" s="70"/>
      <c r="F273" s="70"/>
      <c r="H273" s="55"/>
      <c r="I273" s="55"/>
      <c r="J273" s="55"/>
    </row>
    <row r="274" spans="2:10" s="56" customFormat="1">
      <c r="B274" s="69"/>
      <c r="C274" s="69"/>
      <c r="D274" s="70"/>
      <c r="E274" s="70"/>
      <c r="F274" s="70"/>
      <c r="H274" s="55"/>
      <c r="I274" s="55"/>
      <c r="J274" s="55"/>
    </row>
    <row r="275" spans="2:10" s="56" customFormat="1">
      <c r="B275" s="69"/>
      <c r="C275" s="69"/>
      <c r="D275" s="70"/>
      <c r="E275" s="70"/>
      <c r="F275" s="70"/>
      <c r="H275" s="55"/>
      <c r="I275" s="55"/>
      <c r="J275" s="55"/>
    </row>
    <row r="276" spans="2:10" s="56" customFormat="1">
      <c r="B276" s="69"/>
      <c r="C276" s="69"/>
      <c r="D276" s="70"/>
      <c r="E276" s="70"/>
      <c r="F276" s="70"/>
      <c r="H276" s="55"/>
      <c r="I276" s="55"/>
      <c r="J276" s="55"/>
    </row>
    <row r="277" spans="2:10" s="56" customFormat="1">
      <c r="B277" s="69"/>
      <c r="C277" s="69"/>
      <c r="D277" s="70"/>
      <c r="E277" s="70"/>
      <c r="F277" s="70"/>
      <c r="H277" s="55"/>
      <c r="I277" s="55"/>
      <c r="J277" s="55"/>
    </row>
    <row r="278" spans="2:10" s="56" customFormat="1">
      <c r="B278" s="69"/>
      <c r="C278" s="69"/>
      <c r="D278" s="70"/>
      <c r="E278" s="70"/>
      <c r="F278" s="70"/>
      <c r="H278" s="55"/>
      <c r="I278" s="55"/>
      <c r="J278" s="55"/>
    </row>
    <row r="279" spans="2:10" s="56" customFormat="1">
      <c r="B279" s="69"/>
      <c r="C279" s="69"/>
      <c r="D279" s="70"/>
      <c r="E279" s="70"/>
      <c r="F279" s="70"/>
      <c r="H279" s="55"/>
      <c r="I279" s="55"/>
      <c r="J279" s="55"/>
    </row>
    <row r="280" spans="2:10" s="56" customFormat="1">
      <c r="B280" s="69"/>
      <c r="C280" s="69"/>
      <c r="D280" s="70"/>
      <c r="E280" s="70"/>
      <c r="F280" s="70"/>
      <c r="H280" s="55"/>
      <c r="I280" s="55"/>
      <c r="J280" s="55"/>
    </row>
    <row r="281" spans="2:10" s="56" customFormat="1">
      <c r="B281" s="69"/>
      <c r="C281" s="69"/>
      <c r="D281" s="70"/>
      <c r="E281" s="70"/>
      <c r="F281" s="70"/>
      <c r="H281" s="55"/>
      <c r="I281" s="55"/>
      <c r="J281" s="55"/>
    </row>
    <row r="282" spans="2:10" s="56" customFormat="1">
      <c r="B282" s="69"/>
      <c r="C282" s="69"/>
      <c r="D282" s="70"/>
      <c r="E282" s="70"/>
      <c r="F282" s="70"/>
      <c r="H282" s="55"/>
      <c r="I282" s="55"/>
      <c r="J282" s="55"/>
    </row>
    <row r="283" spans="2:10" s="56" customFormat="1">
      <c r="B283" s="69"/>
      <c r="C283" s="69"/>
      <c r="D283" s="70"/>
      <c r="E283" s="70"/>
      <c r="F283" s="70"/>
      <c r="H283" s="55"/>
      <c r="I283" s="55"/>
      <c r="J283" s="55"/>
    </row>
    <row r="284" spans="2:10" s="56" customFormat="1">
      <c r="B284" s="69"/>
      <c r="C284" s="69"/>
      <c r="D284" s="70"/>
      <c r="E284" s="70"/>
      <c r="F284" s="70"/>
      <c r="H284" s="55"/>
      <c r="I284" s="55"/>
      <c r="J284" s="55"/>
    </row>
    <row r="285" spans="2:10" s="56" customFormat="1">
      <c r="B285" s="69"/>
      <c r="C285" s="69"/>
      <c r="D285" s="70"/>
      <c r="E285" s="70"/>
      <c r="F285" s="70"/>
      <c r="H285" s="55"/>
      <c r="I285" s="55"/>
      <c r="J285" s="55"/>
    </row>
    <row r="286" spans="2:10" s="56" customFormat="1">
      <c r="B286" s="69"/>
      <c r="C286" s="69"/>
      <c r="D286" s="70"/>
      <c r="E286" s="70"/>
      <c r="F286" s="70"/>
      <c r="H286" s="55"/>
      <c r="I286" s="55"/>
      <c r="J286" s="55"/>
    </row>
    <row r="287" spans="2:10" s="56" customFormat="1">
      <c r="B287" s="69"/>
      <c r="C287" s="69"/>
      <c r="D287" s="70"/>
      <c r="E287" s="70"/>
      <c r="F287" s="70"/>
      <c r="H287" s="55"/>
      <c r="I287" s="55"/>
      <c r="J287" s="55"/>
    </row>
    <row r="288" spans="2:10" s="56" customFormat="1">
      <c r="B288" s="69"/>
      <c r="C288" s="69"/>
      <c r="D288" s="70"/>
      <c r="E288" s="70"/>
      <c r="F288" s="70"/>
      <c r="H288" s="55"/>
      <c r="I288" s="55"/>
      <c r="J288" s="55"/>
    </row>
    <row r="289" spans="2:10" s="56" customFormat="1">
      <c r="B289" s="69"/>
      <c r="C289" s="69"/>
      <c r="D289" s="70"/>
      <c r="E289" s="70"/>
      <c r="F289" s="70"/>
      <c r="H289" s="55"/>
      <c r="I289" s="55"/>
      <c r="J289" s="55"/>
    </row>
    <row r="290" spans="2:10" s="56" customFormat="1">
      <c r="B290" s="69"/>
      <c r="C290" s="69"/>
      <c r="D290" s="70"/>
      <c r="E290" s="70"/>
      <c r="F290" s="70"/>
      <c r="H290" s="55"/>
      <c r="I290" s="55"/>
      <c r="J290" s="55"/>
    </row>
    <row r="291" spans="2:10" s="56" customFormat="1">
      <c r="B291" s="69"/>
      <c r="C291" s="69"/>
      <c r="D291" s="70"/>
      <c r="E291" s="70"/>
      <c r="F291" s="70"/>
      <c r="H291" s="55"/>
      <c r="I291" s="55"/>
      <c r="J291" s="55"/>
    </row>
    <row r="292" spans="2:10" s="56" customFormat="1">
      <c r="B292" s="69"/>
      <c r="C292" s="69"/>
      <c r="D292" s="70"/>
      <c r="E292" s="70"/>
      <c r="F292" s="70"/>
      <c r="H292" s="55"/>
      <c r="I292" s="55"/>
      <c r="J292" s="55"/>
    </row>
    <row r="293" spans="2:10" s="56" customFormat="1">
      <c r="B293" s="69"/>
      <c r="C293" s="69"/>
      <c r="D293" s="70"/>
      <c r="E293" s="70"/>
      <c r="F293" s="70"/>
      <c r="H293" s="55"/>
      <c r="I293" s="55"/>
      <c r="J293" s="55"/>
    </row>
    <row r="294" spans="2:10" s="56" customFormat="1">
      <c r="B294" s="69"/>
      <c r="C294" s="69"/>
      <c r="D294" s="70"/>
      <c r="E294" s="70"/>
      <c r="F294" s="70"/>
      <c r="H294" s="55"/>
      <c r="I294" s="55"/>
      <c r="J294" s="55"/>
    </row>
    <row r="295" spans="2:10" s="56" customFormat="1">
      <c r="B295" s="69"/>
      <c r="C295" s="69"/>
      <c r="D295" s="70"/>
      <c r="E295" s="70"/>
      <c r="F295" s="70"/>
      <c r="H295" s="55"/>
      <c r="I295" s="55"/>
      <c r="J295" s="55"/>
    </row>
    <row r="296" spans="2:10" s="56" customFormat="1">
      <c r="B296" s="69"/>
      <c r="C296" s="69"/>
      <c r="D296" s="70"/>
      <c r="E296" s="70"/>
      <c r="F296" s="70"/>
      <c r="H296" s="55"/>
      <c r="I296" s="55"/>
      <c r="J296" s="55"/>
    </row>
    <row r="297" spans="2:10" s="56" customFormat="1">
      <c r="B297" s="69"/>
      <c r="C297" s="69"/>
      <c r="D297" s="70"/>
      <c r="E297" s="70"/>
      <c r="F297" s="70"/>
      <c r="H297" s="55"/>
      <c r="I297" s="55"/>
      <c r="J297" s="55"/>
    </row>
    <row r="298" spans="2:10" s="56" customFormat="1">
      <c r="B298" s="69"/>
      <c r="C298" s="69"/>
      <c r="D298" s="70"/>
      <c r="E298" s="70"/>
      <c r="F298" s="70"/>
      <c r="H298" s="55"/>
      <c r="I298" s="55"/>
      <c r="J298" s="55"/>
    </row>
    <row r="299" spans="2:10" s="56" customFormat="1">
      <c r="B299" s="69"/>
      <c r="C299" s="69"/>
      <c r="D299" s="70"/>
      <c r="E299" s="70"/>
      <c r="F299" s="70"/>
      <c r="H299" s="55"/>
      <c r="I299" s="55"/>
      <c r="J299" s="55"/>
    </row>
    <row r="300" spans="2:10" s="56" customFormat="1">
      <c r="B300" s="69"/>
      <c r="C300" s="69"/>
      <c r="D300" s="70"/>
      <c r="E300" s="70"/>
      <c r="F300" s="70"/>
      <c r="H300" s="55"/>
      <c r="I300" s="55"/>
      <c r="J300" s="55"/>
    </row>
    <row r="301" spans="2:10" s="56" customFormat="1">
      <c r="B301" s="69"/>
      <c r="C301" s="69"/>
      <c r="D301" s="70"/>
      <c r="E301" s="70"/>
      <c r="F301" s="70"/>
      <c r="H301" s="55"/>
      <c r="I301" s="55"/>
      <c r="J301" s="55"/>
    </row>
    <row r="302" spans="2:10" s="56" customFormat="1">
      <c r="B302" s="69"/>
      <c r="C302" s="69"/>
      <c r="D302" s="70"/>
      <c r="E302" s="70"/>
      <c r="F302" s="70"/>
      <c r="H302" s="55"/>
      <c r="I302" s="55"/>
      <c r="J302" s="55"/>
    </row>
    <row r="303" spans="2:10" s="56" customFormat="1">
      <c r="B303" s="69"/>
      <c r="C303" s="69"/>
      <c r="D303" s="70"/>
      <c r="E303" s="70"/>
      <c r="F303" s="70"/>
      <c r="H303" s="55"/>
      <c r="I303" s="55"/>
      <c r="J303" s="55"/>
    </row>
    <row r="304" spans="2:10" s="56" customFormat="1">
      <c r="B304" s="69"/>
      <c r="C304" s="69"/>
      <c r="D304" s="70"/>
      <c r="E304" s="70"/>
      <c r="F304" s="70"/>
      <c r="H304" s="55"/>
      <c r="I304" s="55"/>
      <c r="J304" s="55"/>
    </row>
    <row r="305" spans="2:10" s="56" customFormat="1">
      <c r="B305" s="69"/>
      <c r="C305" s="69"/>
      <c r="D305" s="70"/>
      <c r="E305" s="70"/>
      <c r="F305" s="70"/>
      <c r="H305" s="55"/>
      <c r="I305" s="55"/>
      <c r="J305" s="55"/>
    </row>
    <row r="306" spans="2:10" s="56" customFormat="1">
      <c r="B306" s="69"/>
      <c r="C306" s="69"/>
      <c r="D306" s="70"/>
      <c r="E306" s="70"/>
      <c r="F306" s="70"/>
      <c r="H306" s="55"/>
      <c r="I306" s="55"/>
      <c r="J306" s="55"/>
    </row>
    <row r="307" spans="2:10" s="56" customFormat="1">
      <c r="B307" s="69"/>
      <c r="C307" s="69"/>
      <c r="D307" s="70"/>
      <c r="E307" s="70"/>
      <c r="F307" s="70"/>
      <c r="H307" s="55"/>
      <c r="I307" s="55"/>
      <c r="J307" s="55"/>
    </row>
    <row r="308" spans="2:10" s="56" customFormat="1">
      <c r="B308" s="69"/>
      <c r="C308" s="69"/>
      <c r="D308" s="70"/>
      <c r="E308" s="70"/>
      <c r="F308" s="70"/>
      <c r="H308" s="55"/>
      <c r="I308" s="55"/>
      <c r="J308" s="55"/>
    </row>
    <row r="309" spans="2:10" s="56" customFormat="1">
      <c r="B309" s="69"/>
      <c r="C309" s="69"/>
      <c r="D309" s="70"/>
      <c r="E309" s="70"/>
      <c r="F309" s="70"/>
      <c r="H309" s="55"/>
      <c r="I309" s="55"/>
      <c r="J309" s="55"/>
    </row>
    <row r="310" spans="2:10" s="56" customFormat="1">
      <c r="B310" s="69"/>
      <c r="C310" s="69"/>
      <c r="D310" s="70"/>
      <c r="E310" s="70"/>
      <c r="F310" s="70"/>
      <c r="H310" s="55"/>
      <c r="I310" s="55"/>
      <c r="J310" s="55"/>
    </row>
    <row r="311" spans="2:10" s="56" customFormat="1">
      <c r="B311" s="69"/>
      <c r="C311" s="69"/>
      <c r="D311" s="70"/>
      <c r="E311" s="70"/>
      <c r="F311" s="70"/>
      <c r="H311" s="55"/>
      <c r="I311" s="55"/>
      <c r="J311" s="55"/>
    </row>
    <row r="312" spans="2:10" s="56" customFormat="1">
      <c r="B312" s="69"/>
      <c r="C312" s="69"/>
      <c r="D312" s="70"/>
      <c r="E312" s="70"/>
      <c r="F312" s="70"/>
      <c r="H312" s="55"/>
      <c r="I312" s="55"/>
      <c r="J312" s="55"/>
    </row>
    <row r="313" spans="2:10" s="56" customFormat="1">
      <c r="B313" s="69"/>
      <c r="C313" s="69"/>
      <c r="D313" s="70"/>
      <c r="E313" s="70"/>
      <c r="F313" s="70"/>
      <c r="H313" s="55"/>
      <c r="I313" s="55"/>
      <c r="J313" s="55"/>
    </row>
    <row r="314" spans="2:10" s="56" customFormat="1">
      <c r="B314" s="69"/>
      <c r="C314" s="69"/>
      <c r="D314" s="70"/>
      <c r="E314" s="70"/>
      <c r="F314" s="70"/>
      <c r="H314" s="55"/>
      <c r="I314" s="55"/>
      <c r="J314" s="55"/>
    </row>
    <row r="315" spans="2:10" s="56" customFormat="1">
      <c r="B315" s="69"/>
      <c r="C315" s="69"/>
      <c r="D315" s="70"/>
      <c r="E315" s="70"/>
      <c r="F315" s="70"/>
      <c r="H315" s="55"/>
      <c r="I315" s="55"/>
      <c r="J315" s="55"/>
    </row>
    <row r="316" spans="2:10" s="56" customFormat="1">
      <c r="B316" s="69"/>
      <c r="C316" s="69"/>
      <c r="D316" s="70"/>
      <c r="E316" s="70"/>
      <c r="F316" s="70"/>
      <c r="H316" s="55"/>
      <c r="I316" s="55"/>
      <c r="J316" s="55"/>
    </row>
    <row r="317" spans="2:10" s="56" customFormat="1">
      <c r="B317" s="69"/>
      <c r="C317" s="69"/>
      <c r="D317" s="70"/>
      <c r="E317" s="70"/>
      <c r="F317" s="70"/>
      <c r="H317" s="55"/>
      <c r="I317" s="55"/>
      <c r="J317" s="55"/>
    </row>
    <row r="318" spans="2:10" s="56" customFormat="1">
      <c r="B318" s="69"/>
      <c r="C318" s="69"/>
      <c r="D318" s="70"/>
      <c r="E318" s="70"/>
      <c r="F318" s="70"/>
      <c r="H318" s="55"/>
      <c r="I318" s="55"/>
      <c r="J318" s="55"/>
    </row>
    <row r="319" spans="2:10" s="56" customFormat="1">
      <c r="B319" s="69"/>
      <c r="C319" s="69"/>
      <c r="D319" s="70"/>
      <c r="E319" s="70"/>
      <c r="F319" s="70"/>
      <c r="H319" s="55"/>
      <c r="I319" s="55"/>
      <c r="J319" s="55"/>
    </row>
    <row r="320" spans="2:10" s="56" customFormat="1">
      <c r="B320" s="69"/>
      <c r="C320" s="69"/>
      <c r="D320" s="70"/>
      <c r="E320" s="70"/>
      <c r="F320" s="70"/>
      <c r="H320" s="55"/>
      <c r="I320" s="55"/>
      <c r="J320" s="55"/>
    </row>
    <row r="321" spans="2:10" s="56" customFormat="1">
      <c r="B321" s="69"/>
      <c r="C321" s="69"/>
      <c r="D321" s="70"/>
      <c r="E321" s="70"/>
      <c r="F321" s="70"/>
      <c r="H321" s="55"/>
      <c r="I321" s="55"/>
      <c r="J321" s="55"/>
    </row>
    <row r="322" spans="2:10" s="56" customFormat="1">
      <c r="B322" s="69"/>
      <c r="C322" s="69"/>
      <c r="D322" s="70"/>
      <c r="E322" s="70"/>
      <c r="F322" s="70"/>
      <c r="H322" s="55"/>
      <c r="I322" s="55"/>
      <c r="J322" s="55"/>
    </row>
    <row r="323" spans="2:10" s="56" customFormat="1">
      <c r="B323" s="69"/>
      <c r="C323" s="69"/>
      <c r="D323" s="70"/>
      <c r="E323" s="70"/>
      <c r="F323" s="70"/>
      <c r="H323" s="55"/>
      <c r="I323" s="55"/>
      <c r="J323" s="55"/>
    </row>
    <row r="324" spans="2:10" s="56" customFormat="1">
      <c r="B324" s="69"/>
      <c r="C324" s="69"/>
      <c r="D324" s="70"/>
      <c r="E324" s="70"/>
      <c r="F324" s="70"/>
      <c r="H324" s="55"/>
      <c r="I324" s="55"/>
      <c r="J324" s="55"/>
    </row>
    <row r="325" spans="2:10" s="56" customFormat="1">
      <c r="B325" s="69"/>
      <c r="C325" s="69"/>
      <c r="D325" s="70"/>
      <c r="E325" s="70"/>
      <c r="F325" s="70"/>
      <c r="H325" s="55"/>
      <c r="I325" s="55"/>
      <c r="J325" s="55"/>
    </row>
    <row r="326" spans="2:10" s="56" customFormat="1">
      <c r="B326" s="69"/>
      <c r="C326" s="69"/>
      <c r="D326" s="70"/>
      <c r="E326" s="70"/>
      <c r="F326" s="70"/>
      <c r="H326" s="55"/>
      <c r="I326" s="55"/>
      <c r="J326" s="55"/>
    </row>
    <row r="327" spans="2:10" s="56" customFormat="1">
      <c r="B327" s="69"/>
      <c r="C327" s="69"/>
      <c r="D327" s="70"/>
      <c r="E327" s="70"/>
      <c r="F327" s="70"/>
      <c r="H327" s="55"/>
      <c r="I327" s="55"/>
      <c r="J327" s="55"/>
    </row>
    <row r="328" spans="2:10" s="56" customFormat="1">
      <c r="B328" s="69"/>
      <c r="C328" s="69"/>
      <c r="D328" s="70"/>
      <c r="E328" s="70"/>
      <c r="F328" s="70"/>
      <c r="H328" s="55"/>
      <c r="I328" s="55"/>
      <c r="J328" s="55"/>
    </row>
    <row r="329" spans="2:10" s="56" customFormat="1">
      <c r="B329" s="69"/>
      <c r="C329" s="69"/>
      <c r="D329" s="70"/>
      <c r="E329" s="70"/>
      <c r="F329" s="70"/>
      <c r="H329" s="55"/>
      <c r="I329" s="55"/>
      <c r="J329" s="55"/>
    </row>
    <row r="330" spans="2:10" s="56" customFormat="1">
      <c r="B330" s="69"/>
      <c r="C330" s="69"/>
      <c r="D330" s="70"/>
      <c r="E330" s="70"/>
      <c r="F330" s="70"/>
      <c r="H330" s="55"/>
      <c r="I330" s="55"/>
      <c r="J330" s="55"/>
    </row>
    <row r="331" spans="2:10" s="56" customFormat="1">
      <c r="B331" s="69"/>
      <c r="C331" s="69"/>
      <c r="D331" s="70"/>
      <c r="E331" s="70"/>
      <c r="F331" s="70"/>
      <c r="H331" s="55"/>
      <c r="I331" s="55"/>
      <c r="J331" s="55"/>
    </row>
    <row r="332" spans="2:10" s="56" customFormat="1">
      <c r="B332" s="69"/>
      <c r="C332" s="69"/>
      <c r="D332" s="70"/>
      <c r="E332" s="70"/>
      <c r="F332" s="70"/>
      <c r="H332" s="55"/>
      <c r="I332" s="55"/>
      <c r="J332" s="55"/>
    </row>
    <row r="333" spans="2:10" s="56" customFormat="1">
      <c r="B333" s="69"/>
      <c r="C333" s="69"/>
      <c r="D333" s="70"/>
      <c r="E333" s="70"/>
      <c r="F333" s="70"/>
      <c r="H333" s="55"/>
      <c r="I333" s="55"/>
      <c r="J333" s="55"/>
    </row>
    <row r="334" spans="2:10" s="56" customFormat="1">
      <c r="B334" s="69"/>
      <c r="C334" s="69"/>
      <c r="D334" s="70"/>
      <c r="E334" s="70"/>
      <c r="F334" s="70"/>
      <c r="H334" s="55"/>
      <c r="I334" s="55"/>
      <c r="J334" s="55"/>
    </row>
    <row r="335" spans="2:10" s="56" customFormat="1">
      <c r="B335" s="69"/>
      <c r="C335" s="69"/>
      <c r="D335" s="70"/>
      <c r="E335" s="70"/>
      <c r="F335" s="70"/>
      <c r="H335" s="55"/>
      <c r="I335" s="55"/>
      <c r="J335" s="55"/>
    </row>
    <row r="336" spans="2:10" s="56" customFormat="1">
      <c r="B336" s="69"/>
      <c r="C336" s="69"/>
      <c r="D336" s="70"/>
      <c r="E336" s="70"/>
      <c r="F336" s="70"/>
      <c r="H336" s="55"/>
      <c r="I336" s="55"/>
      <c r="J336" s="55"/>
    </row>
    <row r="337" spans="2:10" s="56" customFormat="1">
      <c r="B337" s="69"/>
      <c r="C337" s="69"/>
      <c r="D337" s="70"/>
      <c r="E337" s="70"/>
      <c r="F337" s="70"/>
      <c r="H337" s="55"/>
      <c r="I337" s="55"/>
      <c r="J337" s="55"/>
    </row>
    <row r="338" spans="2:10" s="56" customFormat="1">
      <c r="B338" s="69"/>
      <c r="C338" s="69"/>
      <c r="D338" s="70"/>
      <c r="E338" s="70"/>
      <c r="F338" s="70"/>
      <c r="H338" s="55"/>
      <c r="I338" s="55"/>
      <c r="J338" s="55"/>
    </row>
    <row r="339" spans="2:10" s="56" customFormat="1">
      <c r="B339" s="69"/>
      <c r="C339" s="69"/>
      <c r="D339" s="70"/>
      <c r="E339" s="70"/>
      <c r="F339" s="70"/>
      <c r="H339" s="55"/>
      <c r="I339" s="55"/>
      <c r="J339" s="55"/>
    </row>
    <row r="340" spans="2:10" s="56" customFormat="1">
      <c r="B340" s="69"/>
      <c r="C340" s="69"/>
      <c r="D340" s="70"/>
      <c r="E340" s="70"/>
      <c r="F340" s="70"/>
      <c r="H340" s="55"/>
      <c r="I340" s="55"/>
      <c r="J340" s="55"/>
    </row>
    <row r="341" spans="2:10" s="56" customFormat="1">
      <c r="B341" s="69"/>
      <c r="C341" s="69"/>
      <c r="D341" s="70"/>
      <c r="E341" s="70"/>
      <c r="F341" s="70"/>
      <c r="H341" s="55"/>
      <c r="I341" s="55"/>
      <c r="J341" s="55"/>
    </row>
    <row r="342" spans="2:10" s="56" customFormat="1">
      <c r="B342" s="69"/>
      <c r="C342" s="69"/>
      <c r="D342" s="70"/>
      <c r="E342" s="70"/>
      <c r="F342" s="70"/>
      <c r="H342" s="55"/>
      <c r="I342" s="55"/>
      <c r="J342" s="55"/>
    </row>
    <row r="343" spans="2:10" s="56" customFormat="1">
      <c r="B343" s="69"/>
      <c r="C343" s="69"/>
      <c r="D343" s="70"/>
      <c r="E343" s="70"/>
      <c r="F343" s="70"/>
      <c r="H343" s="55"/>
      <c r="I343" s="55"/>
      <c r="J343" s="55"/>
    </row>
    <row r="344" spans="2:10" s="56" customFormat="1">
      <c r="B344" s="69"/>
      <c r="C344" s="69"/>
      <c r="D344" s="70"/>
      <c r="E344" s="70"/>
      <c r="F344" s="70"/>
      <c r="H344" s="55"/>
      <c r="I344" s="55"/>
      <c r="J344" s="55"/>
    </row>
    <row r="345" spans="2:10" s="56" customFormat="1">
      <c r="B345" s="69"/>
      <c r="C345" s="69"/>
      <c r="D345" s="70"/>
      <c r="E345" s="70"/>
      <c r="F345" s="70"/>
      <c r="H345" s="55"/>
      <c r="I345" s="55"/>
      <c r="J345" s="55"/>
    </row>
    <row r="346" spans="2:10" s="56" customFormat="1">
      <c r="B346" s="69"/>
      <c r="C346" s="69"/>
      <c r="D346" s="70"/>
      <c r="E346" s="70"/>
      <c r="F346" s="70"/>
      <c r="H346" s="55"/>
      <c r="I346" s="55"/>
      <c r="J346" s="55"/>
    </row>
    <row r="347" spans="2:10" s="56" customFormat="1">
      <c r="B347" s="69"/>
      <c r="C347" s="69"/>
      <c r="D347" s="70"/>
      <c r="E347" s="70"/>
      <c r="F347" s="70"/>
      <c r="H347" s="55"/>
      <c r="I347" s="55"/>
      <c r="J347" s="55"/>
    </row>
    <row r="348" spans="2:10" s="56" customFormat="1">
      <c r="B348" s="69"/>
      <c r="C348" s="69"/>
      <c r="D348" s="70"/>
      <c r="E348" s="70"/>
      <c r="F348" s="70"/>
      <c r="H348" s="55"/>
      <c r="I348" s="55"/>
      <c r="J348" s="55"/>
    </row>
    <row r="349" spans="2:10" s="56" customFormat="1">
      <c r="B349" s="69"/>
      <c r="C349" s="69"/>
      <c r="D349" s="70"/>
      <c r="E349" s="70"/>
      <c r="F349" s="70"/>
      <c r="H349" s="55"/>
      <c r="I349" s="55"/>
      <c r="J349" s="55"/>
    </row>
    <row r="350" spans="2:10" s="56" customFormat="1">
      <c r="B350" s="69"/>
      <c r="C350" s="69"/>
      <c r="D350" s="70"/>
      <c r="E350" s="70"/>
      <c r="F350" s="70"/>
      <c r="H350" s="55"/>
      <c r="I350" s="55"/>
      <c r="J350" s="55"/>
    </row>
    <row r="351" spans="2:10" s="56" customFormat="1">
      <c r="B351" s="69"/>
      <c r="C351" s="69"/>
      <c r="D351" s="70"/>
      <c r="E351" s="70"/>
      <c r="F351" s="70"/>
      <c r="H351" s="55"/>
      <c r="I351" s="55"/>
      <c r="J351" s="55"/>
    </row>
    <row r="352" spans="2:10" s="56" customFormat="1">
      <c r="B352" s="69"/>
      <c r="C352" s="69"/>
      <c r="D352" s="70"/>
      <c r="E352" s="70"/>
      <c r="F352" s="70"/>
      <c r="H352" s="55"/>
      <c r="I352" s="55"/>
      <c r="J352" s="55"/>
    </row>
    <row r="353" spans="2:10" s="56" customFormat="1">
      <c r="B353" s="69"/>
      <c r="C353" s="69"/>
      <c r="D353" s="70"/>
      <c r="E353" s="70"/>
      <c r="F353" s="70"/>
      <c r="H353" s="55"/>
      <c r="I353" s="55"/>
      <c r="J353" s="55"/>
    </row>
    <row r="354" spans="2:10" s="56" customFormat="1">
      <c r="B354" s="69"/>
      <c r="C354" s="69"/>
      <c r="D354" s="70"/>
      <c r="E354" s="70"/>
      <c r="F354" s="70"/>
      <c r="H354" s="55"/>
      <c r="I354" s="55"/>
      <c r="J354" s="55"/>
    </row>
    <row r="355" spans="2:10" s="56" customFormat="1">
      <c r="B355" s="69"/>
      <c r="C355" s="69"/>
      <c r="D355" s="70"/>
      <c r="E355" s="70"/>
      <c r="F355" s="70"/>
      <c r="H355" s="55"/>
      <c r="I355" s="55"/>
      <c r="J355" s="55"/>
    </row>
    <row r="356" spans="2:10" s="56" customFormat="1">
      <c r="B356" s="69"/>
      <c r="C356" s="69"/>
      <c r="D356" s="70"/>
      <c r="E356" s="70"/>
      <c r="F356" s="70"/>
      <c r="H356" s="55"/>
      <c r="I356" s="55"/>
      <c r="J356" s="55"/>
    </row>
    <row r="357" spans="2:10" s="56" customFormat="1">
      <c r="B357" s="69"/>
      <c r="C357" s="69"/>
      <c r="D357" s="70"/>
      <c r="E357" s="70"/>
      <c r="F357" s="70"/>
      <c r="H357" s="55"/>
      <c r="I357" s="55"/>
      <c r="J357" s="55"/>
    </row>
    <row r="358" spans="2:10" s="56" customFormat="1">
      <c r="B358" s="69"/>
      <c r="C358" s="69"/>
      <c r="D358" s="70"/>
      <c r="E358" s="70"/>
      <c r="F358" s="70"/>
      <c r="H358" s="55"/>
      <c r="I358" s="55"/>
      <c r="J358" s="55"/>
    </row>
    <row r="359" spans="2:10" s="56" customFormat="1">
      <c r="B359" s="69"/>
      <c r="C359" s="69"/>
      <c r="D359" s="70"/>
      <c r="E359" s="70"/>
      <c r="F359" s="70"/>
      <c r="H359" s="55"/>
      <c r="I359" s="55"/>
      <c r="J359" s="55"/>
    </row>
    <row r="360" spans="2:10" s="56" customFormat="1">
      <c r="B360" s="69"/>
      <c r="C360" s="69"/>
      <c r="D360" s="70"/>
      <c r="E360" s="70"/>
      <c r="F360" s="70"/>
      <c r="H360" s="55"/>
      <c r="I360" s="55"/>
      <c r="J360" s="55"/>
    </row>
    <row r="361" spans="2:10" s="56" customFormat="1">
      <c r="B361" s="69"/>
      <c r="C361" s="69"/>
      <c r="D361" s="70"/>
      <c r="E361" s="70"/>
      <c r="F361" s="70"/>
      <c r="H361" s="55"/>
      <c r="I361" s="55"/>
      <c r="J361" s="55"/>
    </row>
    <row r="362" spans="2:10" s="56" customFormat="1">
      <c r="B362" s="69"/>
      <c r="C362" s="69"/>
      <c r="D362" s="70"/>
      <c r="E362" s="70"/>
      <c r="F362" s="70"/>
      <c r="H362" s="55"/>
      <c r="I362" s="55"/>
      <c r="J362" s="55"/>
    </row>
    <row r="363" spans="2:10" s="56" customFormat="1">
      <c r="B363" s="69"/>
      <c r="C363" s="69"/>
      <c r="D363" s="70"/>
      <c r="E363" s="70"/>
      <c r="F363" s="70"/>
      <c r="H363" s="55"/>
      <c r="I363" s="55"/>
      <c r="J363" s="55"/>
    </row>
    <row r="364" spans="2:10" s="56" customFormat="1">
      <c r="B364" s="69"/>
      <c r="C364" s="69"/>
      <c r="D364" s="70"/>
      <c r="E364" s="70"/>
      <c r="F364" s="70"/>
      <c r="H364" s="55"/>
      <c r="I364" s="55"/>
      <c r="J364" s="55"/>
    </row>
    <row r="365" spans="2:10" s="56" customFormat="1">
      <c r="B365" s="69"/>
      <c r="C365" s="69"/>
      <c r="D365" s="70"/>
      <c r="E365" s="70"/>
      <c r="F365" s="70"/>
      <c r="H365" s="55"/>
      <c r="I365" s="55"/>
      <c r="J365" s="55"/>
    </row>
    <row r="366" spans="2:10" s="56" customFormat="1">
      <c r="B366" s="69"/>
      <c r="C366" s="69"/>
      <c r="D366" s="70"/>
      <c r="E366" s="70"/>
      <c r="F366" s="70"/>
      <c r="H366" s="55"/>
      <c r="I366" s="55"/>
      <c r="J366" s="55"/>
    </row>
    <row r="367" spans="2:10" s="56" customFormat="1">
      <c r="B367" s="69"/>
      <c r="C367" s="69"/>
      <c r="D367" s="70"/>
      <c r="E367" s="70"/>
      <c r="F367" s="70"/>
      <c r="H367" s="55"/>
      <c r="I367" s="55"/>
      <c r="J367" s="55"/>
    </row>
    <row r="368" spans="2:10" s="56" customFormat="1">
      <c r="B368" s="69"/>
      <c r="C368" s="69"/>
      <c r="D368" s="70"/>
      <c r="E368" s="70"/>
      <c r="F368" s="70"/>
      <c r="H368" s="55"/>
      <c r="I368" s="55"/>
      <c r="J368" s="55"/>
    </row>
    <row r="369" spans="2:10" s="56" customFormat="1">
      <c r="B369" s="69"/>
      <c r="C369" s="69"/>
      <c r="D369" s="70"/>
      <c r="E369" s="70"/>
      <c r="F369" s="70"/>
      <c r="H369" s="55"/>
      <c r="I369" s="55"/>
      <c r="J369" s="55"/>
    </row>
    <row r="370" spans="2:10" s="56" customFormat="1">
      <c r="B370" s="69"/>
      <c r="C370" s="69"/>
      <c r="D370" s="70"/>
      <c r="E370" s="70"/>
      <c r="F370" s="70"/>
      <c r="H370" s="55"/>
      <c r="I370" s="55"/>
      <c r="J370" s="55"/>
    </row>
    <row r="371" spans="2:10" s="56" customFormat="1">
      <c r="B371" s="69"/>
      <c r="C371" s="69"/>
      <c r="D371" s="70"/>
      <c r="E371" s="70"/>
      <c r="F371" s="70"/>
      <c r="H371" s="55"/>
      <c r="I371" s="55"/>
      <c r="J371" s="55"/>
    </row>
    <row r="372" spans="2:10" s="56" customFormat="1">
      <c r="B372" s="69"/>
      <c r="C372" s="69"/>
      <c r="D372" s="70"/>
      <c r="E372" s="70"/>
      <c r="F372" s="70"/>
      <c r="H372" s="55"/>
      <c r="I372" s="55"/>
      <c r="J372" s="55"/>
    </row>
    <row r="373" spans="2:10" s="56" customFormat="1">
      <c r="B373" s="69"/>
      <c r="C373" s="69"/>
      <c r="D373" s="70"/>
      <c r="E373" s="70"/>
      <c r="F373" s="70"/>
      <c r="H373" s="55"/>
      <c r="I373" s="55"/>
      <c r="J373" s="55"/>
    </row>
    <row r="374" spans="2:10" s="56" customFormat="1">
      <c r="B374" s="69"/>
      <c r="C374" s="69"/>
      <c r="D374" s="70"/>
      <c r="E374" s="70"/>
      <c r="F374" s="70"/>
      <c r="H374" s="55"/>
      <c r="I374" s="55"/>
      <c r="J374" s="55"/>
    </row>
    <row r="375" spans="2:10" s="56" customFormat="1">
      <c r="B375" s="69"/>
      <c r="C375" s="69"/>
      <c r="D375" s="70"/>
      <c r="E375" s="70"/>
      <c r="F375" s="70"/>
      <c r="H375" s="55"/>
      <c r="I375" s="55"/>
      <c r="J375" s="55"/>
    </row>
    <row r="376" spans="2:10" s="56" customFormat="1">
      <c r="B376" s="69"/>
      <c r="C376" s="69"/>
      <c r="D376" s="70"/>
      <c r="E376" s="70"/>
      <c r="F376" s="70"/>
      <c r="H376" s="55"/>
      <c r="I376" s="55"/>
      <c r="J376" s="55"/>
    </row>
    <row r="377" spans="2:10" s="56" customFormat="1">
      <c r="B377" s="69"/>
      <c r="C377" s="69"/>
      <c r="D377" s="70"/>
      <c r="E377" s="70"/>
      <c r="F377" s="70"/>
      <c r="H377" s="55"/>
      <c r="I377" s="55"/>
      <c r="J377" s="55"/>
    </row>
    <row r="378" spans="2:10" s="56" customFormat="1">
      <c r="B378" s="69"/>
      <c r="C378" s="69"/>
      <c r="D378" s="70"/>
      <c r="E378" s="70"/>
      <c r="F378" s="70"/>
      <c r="H378" s="55"/>
      <c r="I378" s="55"/>
      <c r="J378" s="55"/>
    </row>
    <row r="379" spans="2:10" s="56" customFormat="1">
      <c r="B379" s="69"/>
      <c r="C379" s="69"/>
      <c r="D379" s="70"/>
      <c r="E379" s="70"/>
      <c r="F379" s="70"/>
      <c r="H379" s="55"/>
      <c r="I379" s="55"/>
      <c r="J379" s="55"/>
    </row>
    <row r="380" spans="2:10" s="56" customFormat="1">
      <c r="B380" s="69"/>
      <c r="C380" s="69"/>
      <c r="D380" s="70"/>
      <c r="E380" s="70"/>
      <c r="F380" s="70"/>
      <c r="H380" s="55"/>
      <c r="I380" s="55"/>
      <c r="J380" s="55"/>
    </row>
    <row r="381" spans="2:10" s="56" customFormat="1">
      <c r="B381" s="69"/>
      <c r="C381" s="69"/>
      <c r="D381" s="70"/>
      <c r="E381" s="70"/>
      <c r="F381" s="70"/>
      <c r="H381" s="55"/>
      <c r="I381" s="55"/>
      <c r="J381" s="55"/>
    </row>
    <row r="382" spans="2:10" s="56" customFormat="1">
      <c r="B382" s="69"/>
      <c r="C382" s="69"/>
      <c r="D382" s="70"/>
      <c r="E382" s="70"/>
      <c r="F382" s="70"/>
      <c r="H382" s="55"/>
      <c r="I382" s="55"/>
      <c r="J382" s="55"/>
    </row>
    <row r="383" spans="2:10" s="56" customFormat="1">
      <c r="B383" s="69"/>
      <c r="C383" s="69"/>
      <c r="D383" s="70"/>
      <c r="E383" s="70"/>
      <c r="F383" s="70"/>
      <c r="H383" s="55"/>
      <c r="I383" s="55"/>
      <c r="J383" s="55"/>
    </row>
    <row r="384" spans="2:10" s="56" customFormat="1">
      <c r="B384" s="69"/>
      <c r="C384" s="69"/>
      <c r="D384" s="70"/>
      <c r="E384" s="70"/>
      <c r="F384" s="70"/>
      <c r="H384" s="55"/>
      <c r="I384" s="55"/>
      <c r="J384" s="55"/>
    </row>
    <row r="385" spans="2:10" s="56" customFormat="1">
      <c r="B385" s="69"/>
      <c r="C385" s="69"/>
      <c r="D385" s="70"/>
      <c r="E385" s="70"/>
      <c r="F385" s="70"/>
      <c r="H385" s="55"/>
      <c r="I385" s="55"/>
      <c r="J385" s="55"/>
    </row>
    <row r="386" spans="2:10" s="56" customFormat="1">
      <c r="B386" s="69"/>
      <c r="C386" s="69"/>
      <c r="D386" s="70"/>
      <c r="E386" s="70"/>
      <c r="F386" s="70"/>
      <c r="H386" s="55"/>
      <c r="I386" s="55"/>
      <c r="J386" s="55"/>
    </row>
    <row r="387" spans="2:10" s="56" customFormat="1">
      <c r="B387" s="69"/>
      <c r="C387" s="69"/>
      <c r="D387" s="70"/>
      <c r="E387" s="70"/>
      <c r="F387" s="70"/>
      <c r="H387" s="55"/>
      <c r="I387" s="55"/>
      <c r="J387" s="55"/>
    </row>
    <row r="388" spans="2:10" s="56" customFormat="1">
      <c r="B388" s="69"/>
      <c r="C388" s="69"/>
      <c r="D388" s="70"/>
      <c r="E388" s="70"/>
      <c r="F388" s="70"/>
      <c r="H388" s="55"/>
      <c r="I388" s="55"/>
      <c r="J388" s="55"/>
    </row>
    <row r="389" spans="2:10" s="56" customFormat="1">
      <c r="B389" s="69"/>
      <c r="C389" s="69"/>
      <c r="D389" s="70"/>
      <c r="E389" s="70"/>
      <c r="F389" s="70"/>
      <c r="H389" s="55"/>
      <c r="I389" s="55"/>
      <c r="J389" s="55"/>
    </row>
    <row r="390" spans="2:10" s="56" customFormat="1">
      <c r="B390" s="69"/>
      <c r="C390" s="69"/>
      <c r="D390" s="70"/>
      <c r="E390" s="70"/>
      <c r="F390" s="70"/>
      <c r="H390" s="55"/>
      <c r="I390" s="55"/>
      <c r="J390" s="55"/>
    </row>
    <row r="391" spans="2:10" s="56" customFormat="1">
      <c r="B391" s="69"/>
      <c r="C391" s="69"/>
      <c r="D391" s="70"/>
      <c r="E391" s="70"/>
      <c r="F391" s="70"/>
      <c r="H391" s="55"/>
      <c r="I391" s="55"/>
      <c r="J391" s="55"/>
    </row>
    <row r="392" spans="2:10" s="56" customFormat="1">
      <c r="B392" s="69"/>
      <c r="C392" s="69"/>
      <c r="D392" s="70"/>
      <c r="E392" s="70"/>
      <c r="F392" s="70"/>
      <c r="H392" s="55"/>
      <c r="I392" s="55"/>
      <c r="J392" s="55"/>
    </row>
    <row r="393" spans="2:10" s="56" customFormat="1">
      <c r="B393" s="69"/>
      <c r="C393" s="69"/>
      <c r="D393" s="70"/>
      <c r="E393" s="70"/>
      <c r="F393" s="70"/>
      <c r="H393" s="55"/>
      <c r="I393" s="55"/>
      <c r="J393" s="55"/>
    </row>
    <row r="394" spans="2:10" s="56" customFormat="1">
      <c r="B394" s="69"/>
      <c r="C394" s="69"/>
      <c r="D394" s="70"/>
      <c r="E394" s="70"/>
      <c r="F394" s="70"/>
      <c r="H394" s="55"/>
      <c r="I394" s="55"/>
      <c r="J394" s="55"/>
    </row>
    <row r="395" spans="2:10" s="56" customFormat="1">
      <c r="B395" s="69"/>
      <c r="C395" s="69"/>
      <c r="D395" s="70"/>
      <c r="E395" s="70"/>
      <c r="F395" s="70"/>
      <c r="H395" s="55"/>
      <c r="I395" s="55"/>
      <c r="J395" s="55"/>
    </row>
    <row r="396" spans="2:10" s="56" customFormat="1">
      <c r="B396" s="69"/>
      <c r="C396" s="69"/>
      <c r="D396" s="70"/>
      <c r="E396" s="70"/>
      <c r="F396" s="70"/>
      <c r="H396" s="55"/>
      <c r="I396" s="55"/>
      <c r="J396" s="55"/>
    </row>
    <row r="397" spans="2:10" s="56" customFormat="1">
      <c r="B397" s="69"/>
      <c r="C397" s="69"/>
      <c r="D397" s="70"/>
      <c r="E397" s="70"/>
      <c r="F397" s="70"/>
      <c r="H397" s="55"/>
      <c r="I397" s="55"/>
      <c r="J397" s="55"/>
    </row>
    <row r="398" spans="2:10" s="56" customFormat="1">
      <c r="B398" s="69"/>
      <c r="C398" s="69"/>
      <c r="D398" s="70"/>
      <c r="E398" s="70"/>
      <c r="F398" s="70"/>
      <c r="H398" s="55"/>
      <c r="I398" s="55"/>
      <c r="J398" s="55"/>
    </row>
    <row r="399" spans="2:10" s="56" customFormat="1">
      <c r="B399" s="69"/>
      <c r="C399" s="69"/>
      <c r="D399" s="70"/>
      <c r="E399" s="70"/>
      <c r="F399" s="70"/>
      <c r="H399" s="55"/>
      <c r="I399" s="55"/>
      <c r="J399" s="55"/>
    </row>
    <row r="400" spans="2:10" s="56" customFormat="1">
      <c r="B400" s="69"/>
      <c r="C400" s="69"/>
      <c r="D400" s="70"/>
      <c r="E400" s="70"/>
      <c r="F400" s="70"/>
      <c r="H400" s="55"/>
      <c r="I400" s="55"/>
      <c r="J400" s="55"/>
    </row>
    <row r="401" spans="2:10" s="56" customFormat="1">
      <c r="B401" s="69"/>
      <c r="C401" s="69"/>
      <c r="D401" s="70"/>
      <c r="E401" s="70"/>
      <c r="F401" s="70"/>
      <c r="H401" s="55"/>
      <c r="I401" s="55"/>
      <c r="J401" s="55"/>
    </row>
    <row r="402" spans="2:10" s="56" customFormat="1">
      <c r="B402" s="69"/>
      <c r="C402" s="69"/>
      <c r="D402" s="70"/>
      <c r="E402" s="70"/>
      <c r="F402" s="70"/>
      <c r="H402" s="55"/>
      <c r="I402" s="55"/>
      <c r="J402" s="55"/>
    </row>
    <row r="403" spans="2:10" s="56" customFormat="1">
      <c r="B403" s="69"/>
      <c r="C403" s="69"/>
      <c r="D403" s="70"/>
      <c r="E403" s="70"/>
      <c r="F403" s="70"/>
      <c r="H403" s="55"/>
      <c r="I403" s="55"/>
      <c r="J403" s="55"/>
    </row>
    <row r="404" spans="2:10" s="56" customFormat="1">
      <c r="B404" s="69"/>
      <c r="C404" s="69"/>
      <c r="D404" s="70"/>
      <c r="E404" s="70"/>
      <c r="F404" s="70"/>
      <c r="H404" s="55"/>
      <c r="I404" s="55"/>
      <c r="J404" s="55"/>
    </row>
    <row r="405" spans="2:10" s="56" customFormat="1">
      <c r="B405" s="69"/>
      <c r="C405" s="69"/>
      <c r="D405" s="70"/>
      <c r="E405" s="70"/>
      <c r="F405" s="70"/>
      <c r="H405" s="55"/>
      <c r="I405" s="55"/>
      <c r="J405" s="55"/>
    </row>
    <row r="406" spans="2:10" s="56" customFormat="1">
      <c r="B406" s="69"/>
      <c r="C406" s="69"/>
      <c r="D406" s="70"/>
      <c r="E406" s="70"/>
      <c r="F406" s="70"/>
      <c r="H406" s="55"/>
      <c r="I406" s="55"/>
      <c r="J406" s="55"/>
    </row>
    <row r="407" spans="2:10" s="56" customFormat="1">
      <c r="B407" s="69"/>
      <c r="C407" s="69"/>
      <c r="D407" s="70"/>
      <c r="E407" s="70"/>
      <c r="F407" s="70"/>
      <c r="H407" s="55"/>
      <c r="I407" s="55"/>
      <c r="J407" s="55"/>
    </row>
    <row r="408" spans="2:10" s="56" customFormat="1">
      <c r="B408" s="69"/>
      <c r="C408" s="69"/>
      <c r="D408" s="70"/>
      <c r="E408" s="70"/>
      <c r="F408" s="70"/>
      <c r="H408" s="55"/>
      <c r="I408" s="55"/>
      <c r="J408" s="55"/>
    </row>
    <row r="409" spans="2:10" s="56" customFormat="1">
      <c r="B409" s="69"/>
      <c r="C409" s="69"/>
      <c r="D409" s="70"/>
      <c r="E409" s="70"/>
      <c r="F409" s="70"/>
      <c r="H409" s="55"/>
      <c r="I409" s="55"/>
      <c r="J409" s="55"/>
    </row>
    <row r="410" spans="2:10" s="56" customFormat="1">
      <c r="B410" s="69"/>
      <c r="C410" s="69"/>
      <c r="D410" s="70"/>
      <c r="E410" s="70"/>
      <c r="F410" s="70"/>
      <c r="H410" s="55"/>
      <c r="I410" s="55"/>
      <c r="J410" s="55"/>
    </row>
    <row r="411" spans="2:10" s="56" customFormat="1">
      <c r="B411" s="69"/>
      <c r="C411" s="69"/>
      <c r="D411" s="70"/>
      <c r="E411" s="70"/>
      <c r="F411" s="70"/>
      <c r="H411" s="55"/>
      <c r="I411" s="55"/>
      <c r="J411" s="55"/>
    </row>
    <row r="412" spans="2:10" s="56" customFormat="1">
      <c r="B412" s="69"/>
      <c r="C412" s="69"/>
      <c r="D412" s="70"/>
      <c r="E412" s="70"/>
      <c r="F412" s="70"/>
      <c r="H412" s="55"/>
      <c r="I412" s="55"/>
      <c r="J412" s="55"/>
    </row>
    <row r="413" spans="2:10" s="56" customFormat="1">
      <c r="B413" s="69"/>
      <c r="C413" s="69"/>
      <c r="D413" s="70"/>
      <c r="E413" s="70"/>
      <c r="F413" s="70"/>
      <c r="H413" s="55"/>
      <c r="I413" s="55"/>
      <c r="J413" s="55"/>
    </row>
    <row r="414" spans="2:10" s="56" customFormat="1">
      <c r="B414" s="69"/>
      <c r="C414" s="69"/>
      <c r="D414" s="70"/>
      <c r="E414" s="70"/>
      <c r="F414" s="70"/>
      <c r="H414" s="55"/>
      <c r="I414" s="55"/>
      <c r="J414" s="55"/>
    </row>
    <row r="415" spans="2:10" s="56" customFormat="1">
      <c r="B415" s="69"/>
      <c r="C415" s="69"/>
      <c r="D415" s="70"/>
      <c r="E415" s="70"/>
      <c r="F415" s="70"/>
      <c r="H415" s="55"/>
      <c r="I415" s="55"/>
      <c r="J415" s="55"/>
    </row>
    <row r="416" spans="2:10" s="56" customFormat="1">
      <c r="B416" s="69"/>
      <c r="C416" s="69"/>
      <c r="D416" s="70"/>
      <c r="E416" s="70"/>
      <c r="F416" s="70"/>
      <c r="H416" s="55"/>
      <c r="I416" s="55"/>
      <c r="J416" s="55"/>
    </row>
    <row r="417" spans="2:10" s="56" customFormat="1">
      <c r="B417" s="69"/>
      <c r="C417" s="69"/>
      <c r="D417" s="70"/>
      <c r="E417" s="70"/>
      <c r="F417" s="70"/>
      <c r="H417" s="55"/>
      <c r="I417" s="55"/>
      <c r="J417" s="55"/>
    </row>
    <row r="418" spans="2:10" s="56" customFormat="1">
      <c r="B418" s="69"/>
      <c r="C418" s="69"/>
      <c r="D418" s="70"/>
      <c r="E418" s="70"/>
      <c r="F418" s="70"/>
      <c r="H418" s="55"/>
      <c r="I418" s="55"/>
      <c r="J418" s="55"/>
    </row>
    <row r="419" spans="2:10" s="56" customFormat="1">
      <c r="B419" s="69"/>
      <c r="C419" s="69"/>
      <c r="D419" s="70"/>
      <c r="E419" s="70"/>
      <c r="F419" s="70"/>
      <c r="H419" s="55"/>
      <c r="I419" s="55"/>
      <c r="J419" s="55"/>
    </row>
    <row r="420" spans="2:10" s="56" customFormat="1">
      <c r="B420" s="69"/>
      <c r="C420" s="69"/>
      <c r="D420" s="70"/>
      <c r="E420" s="70"/>
      <c r="F420" s="70"/>
      <c r="H420" s="55"/>
      <c r="I420" s="55"/>
      <c r="J420" s="55"/>
    </row>
    <row r="421" spans="2:10" s="56" customFormat="1">
      <c r="B421" s="69"/>
      <c r="C421" s="69"/>
      <c r="D421" s="70"/>
      <c r="E421" s="70"/>
      <c r="F421" s="70"/>
      <c r="H421" s="55"/>
      <c r="I421" s="55"/>
      <c r="J421" s="55"/>
    </row>
    <row r="422" spans="2:10" s="56" customFormat="1">
      <c r="B422" s="69"/>
      <c r="C422" s="69"/>
      <c r="D422" s="70"/>
      <c r="E422" s="70"/>
      <c r="F422" s="70"/>
      <c r="H422" s="55"/>
      <c r="I422" s="55"/>
      <c r="J422" s="55"/>
    </row>
    <row r="423" spans="2:10" s="56" customFormat="1">
      <c r="B423" s="69"/>
      <c r="C423" s="69"/>
      <c r="D423" s="70"/>
      <c r="E423" s="70"/>
      <c r="F423" s="70"/>
      <c r="H423" s="55"/>
      <c r="I423" s="55"/>
      <c r="J423" s="55"/>
    </row>
    <row r="424" spans="2:10" s="56" customFormat="1">
      <c r="B424" s="69"/>
      <c r="C424" s="69"/>
      <c r="D424" s="70"/>
      <c r="E424" s="70"/>
      <c r="F424" s="70"/>
      <c r="H424" s="55"/>
      <c r="I424" s="55"/>
      <c r="J424" s="55"/>
    </row>
    <row r="425" spans="2:10" s="56" customFormat="1">
      <c r="B425" s="69"/>
      <c r="C425" s="69"/>
      <c r="D425" s="70"/>
      <c r="E425" s="70"/>
      <c r="F425" s="70"/>
      <c r="H425" s="55"/>
      <c r="I425" s="55"/>
      <c r="J425" s="55"/>
    </row>
    <row r="426" spans="2:10" s="56" customFormat="1">
      <c r="B426" s="69"/>
      <c r="C426" s="69"/>
      <c r="D426" s="70"/>
      <c r="E426" s="70"/>
      <c r="F426" s="70"/>
      <c r="H426" s="55"/>
      <c r="I426" s="55"/>
      <c r="J426" s="55"/>
    </row>
    <row r="427" spans="2:10" s="56" customFormat="1">
      <c r="B427" s="69"/>
      <c r="C427" s="69"/>
      <c r="D427" s="70"/>
      <c r="E427" s="70"/>
      <c r="F427" s="70"/>
      <c r="H427" s="55"/>
      <c r="I427" s="55"/>
      <c r="J427" s="55"/>
    </row>
    <row r="428" spans="2:10" s="56" customFormat="1">
      <c r="B428" s="69"/>
      <c r="C428" s="69"/>
      <c r="D428" s="70"/>
      <c r="E428" s="70"/>
      <c r="F428" s="70"/>
      <c r="H428" s="55"/>
      <c r="I428" s="55"/>
      <c r="J428" s="55"/>
    </row>
    <row r="429" spans="2:10" s="56" customFormat="1">
      <c r="B429" s="69"/>
      <c r="C429" s="69"/>
      <c r="D429" s="70"/>
      <c r="E429" s="70"/>
      <c r="F429" s="70"/>
      <c r="H429" s="55"/>
      <c r="I429" s="55"/>
      <c r="J429" s="55"/>
    </row>
    <row r="430" spans="2:10" s="56" customFormat="1">
      <c r="B430" s="69"/>
      <c r="C430" s="69"/>
      <c r="D430" s="70"/>
      <c r="E430" s="70"/>
      <c r="F430" s="70"/>
      <c r="H430" s="55"/>
      <c r="I430" s="55"/>
      <c r="J430" s="55"/>
    </row>
    <row r="431" spans="2:10" s="56" customFormat="1">
      <c r="B431" s="69"/>
      <c r="C431" s="69"/>
      <c r="D431" s="70"/>
      <c r="E431" s="70"/>
      <c r="F431" s="70"/>
      <c r="H431" s="55"/>
      <c r="I431" s="55"/>
      <c r="J431" s="55"/>
    </row>
    <row r="432" spans="2:10" s="56" customFormat="1">
      <c r="B432" s="69"/>
      <c r="C432" s="69"/>
      <c r="D432" s="70"/>
      <c r="E432" s="70"/>
      <c r="F432" s="70"/>
      <c r="H432" s="55"/>
      <c r="I432" s="55"/>
      <c r="J432" s="55"/>
    </row>
    <row r="433" spans="2:10" s="56" customFormat="1">
      <c r="B433" s="69"/>
      <c r="C433" s="69"/>
      <c r="D433" s="70"/>
      <c r="E433" s="70"/>
      <c r="F433" s="70"/>
      <c r="H433" s="55"/>
      <c r="I433" s="55"/>
      <c r="J433" s="55"/>
    </row>
    <row r="434" spans="2:10" s="56" customFormat="1">
      <c r="B434" s="69"/>
      <c r="C434" s="69"/>
      <c r="D434" s="70"/>
      <c r="E434" s="70"/>
      <c r="F434" s="70"/>
      <c r="H434" s="55"/>
      <c r="I434" s="55"/>
      <c r="J434" s="55"/>
    </row>
    <row r="435" spans="2:10" s="56" customFormat="1">
      <c r="B435" s="69"/>
      <c r="C435" s="69"/>
      <c r="D435" s="70"/>
      <c r="E435" s="70"/>
      <c r="F435" s="70"/>
      <c r="H435" s="55"/>
      <c r="I435" s="55"/>
      <c r="J435" s="55"/>
    </row>
    <row r="436" spans="2:10" s="56" customFormat="1">
      <c r="B436" s="69"/>
      <c r="C436" s="69"/>
      <c r="D436" s="70"/>
      <c r="E436" s="70"/>
      <c r="F436" s="70"/>
      <c r="H436" s="55"/>
      <c r="I436" s="55"/>
      <c r="J436" s="55"/>
    </row>
    <row r="437" spans="2:10" s="56" customFormat="1">
      <c r="B437" s="69"/>
      <c r="C437" s="69"/>
      <c r="D437" s="70"/>
      <c r="E437" s="70"/>
      <c r="F437" s="70"/>
      <c r="H437" s="55"/>
      <c r="I437" s="55"/>
      <c r="J437" s="55"/>
    </row>
    <row r="438" spans="2:10" s="56" customFormat="1">
      <c r="B438" s="69"/>
      <c r="C438" s="69"/>
      <c r="D438" s="70"/>
      <c r="E438" s="70"/>
      <c r="F438" s="70"/>
      <c r="H438" s="55"/>
      <c r="I438" s="55"/>
      <c r="J438" s="55"/>
    </row>
    <row r="439" spans="2:10" s="56" customFormat="1">
      <c r="B439" s="69"/>
      <c r="C439" s="69"/>
      <c r="D439" s="70"/>
      <c r="E439" s="70"/>
      <c r="F439" s="70"/>
      <c r="H439" s="55"/>
      <c r="I439" s="55"/>
      <c r="J439" s="55"/>
    </row>
    <row r="440" spans="2:10" s="56" customFormat="1">
      <c r="B440" s="69"/>
      <c r="C440" s="69"/>
      <c r="D440" s="70"/>
      <c r="E440" s="70"/>
      <c r="F440" s="70"/>
      <c r="H440" s="55"/>
      <c r="I440" s="55"/>
      <c r="J440" s="55"/>
    </row>
    <row r="441" spans="2:10" s="56" customFormat="1">
      <c r="B441" s="69"/>
      <c r="C441" s="69"/>
      <c r="D441" s="70"/>
      <c r="E441" s="70"/>
      <c r="F441" s="70"/>
      <c r="H441" s="55"/>
      <c r="I441" s="55"/>
      <c r="J441" s="55"/>
    </row>
    <row r="442" spans="2:10" s="56" customFormat="1">
      <c r="B442" s="69"/>
      <c r="C442" s="69"/>
      <c r="D442" s="70"/>
      <c r="E442" s="70"/>
      <c r="F442" s="70"/>
      <c r="H442" s="55"/>
      <c r="I442" s="55"/>
      <c r="J442" s="55"/>
    </row>
    <row r="443" spans="2:10" s="56" customFormat="1">
      <c r="B443" s="69"/>
      <c r="C443" s="69"/>
      <c r="D443" s="70"/>
      <c r="E443" s="70"/>
      <c r="F443" s="70"/>
      <c r="H443" s="55"/>
      <c r="I443" s="55"/>
      <c r="J443" s="55"/>
    </row>
    <row r="444" spans="2:10" s="56" customFormat="1">
      <c r="B444" s="69"/>
      <c r="C444" s="69"/>
      <c r="D444" s="70"/>
      <c r="E444" s="70"/>
      <c r="F444" s="70"/>
      <c r="H444" s="55"/>
      <c r="I444" s="55"/>
      <c r="J444" s="55"/>
    </row>
    <row r="445" spans="2:10" s="56" customFormat="1">
      <c r="B445" s="69"/>
      <c r="C445" s="69"/>
      <c r="D445" s="70"/>
      <c r="E445" s="70"/>
      <c r="F445" s="70"/>
      <c r="H445" s="55"/>
      <c r="I445" s="55"/>
      <c r="J445" s="55"/>
    </row>
    <row r="446" spans="2:10" s="56" customFormat="1">
      <c r="B446" s="69"/>
      <c r="C446" s="69"/>
      <c r="D446" s="70"/>
      <c r="E446" s="70"/>
      <c r="F446" s="70"/>
      <c r="H446" s="55"/>
      <c r="I446" s="55"/>
      <c r="J446" s="55"/>
    </row>
    <row r="447" spans="2:10" s="56" customFormat="1">
      <c r="B447" s="69"/>
      <c r="C447" s="69"/>
      <c r="D447" s="70"/>
      <c r="E447" s="70"/>
      <c r="F447" s="70"/>
      <c r="H447" s="55"/>
      <c r="I447" s="55"/>
      <c r="J447" s="55"/>
    </row>
    <row r="448" spans="2:10" s="56" customFormat="1">
      <c r="B448" s="69"/>
      <c r="C448" s="69"/>
      <c r="D448" s="70"/>
      <c r="E448" s="70"/>
      <c r="F448" s="70"/>
      <c r="H448" s="55"/>
      <c r="I448" s="55"/>
      <c r="J448" s="55"/>
    </row>
    <row r="449" spans="2:10" s="56" customFormat="1">
      <c r="B449" s="69"/>
      <c r="C449" s="69"/>
      <c r="D449" s="70"/>
      <c r="E449" s="70"/>
      <c r="F449" s="70"/>
      <c r="H449" s="55"/>
      <c r="I449" s="55"/>
      <c r="J449" s="55"/>
    </row>
    <row r="450" spans="2:10" s="56" customFormat="1">
      <c r="B450" s="69"/>
      <c r="C450" s="69"/>
      <c r="D450" s="70"/>
      <c r="E450" s="70"/>
      <c r="F450" s="70"/>
      <c r="H450" s="55"/>
      <c r="I450" s="55"/>
      <c r="J450" s="55"/>
    </row>
    <row r="451" spans="2:10" s="56" customFormat="1">
      <c r="B451" s="69"/>
      <c r="C451" s="69"/>
      <c r="D451" s="70"/>
      <c r="E451" s="70"/>
      <c r="F451" s="70"/>
      <c r="H451" s="55"/>
      <c r="I451" s="55"/>
      <c r="J451" s="55"/>
    </row>
    <row r="452" spans="2:10" s="56" customFormat="1">
      <c r="B452" s="69"/>
      <c r="C452" s="69"/>
      <c r="D452" s="70"/>
      <c r="E452" s="70"/>
      <c r="F452" s="70"/>
      <c r="H452" s="55"/>
      <c r="I452" s="55"/>
      <c r="J452" s="55"/>
    </row>
    <row r="453" spans="2:10" s="56" customFormat="1">
      <c r="B453" s="69"/>
      <c r="C453" s="69"/>
      <c r="D453" s="70"/>
      <c r="E453" s="70"/>
      <c r="F453" s="70"/>
      <c r="H453" s="55"/>
      <c r="I453" s="55"/>
      <c r="J453" s="55"/>
    </row>
    <row r="454" spans="2:10" s="56" customFormat="1">
      <c r="B454" s="69"/>
      <c r="C454" s="69"/>
      <c r="D454" s="70"/>
      <c r="E454" s="70"/>
      <c r="F454" s="70"/>
      <c r="H454" s="55"/>
      <c r="I454" s="55"/>
      <c r="J454" s="55"/>
    </row>
    <row r="455" spans="2:10" s="56" customFormat="1">
      <c r="B455" s="69"/>
      <c r="C455" s="69"/>
      <c r="D455" s="70"/>
      <c r="E455" s="70"/>
      <c r="F455" s="70"/>
      <c r="H455" s="55"/>
      <c r="I455" s="55"/>
      <c r="J455" s="55"/>
    </row>
    <row r="456" spans="2:10" s="56" customFormat="1">
      <c r="B456" s="69"/>
      <c r="C456" s="69"/>
      <c r="D456" s="70"/>
      <c r="E456" s="70"/>
      <c r="F456" s="70"/>
      <c r="H456" s="55"/>
      <c r="I456" s="55"/>
      <c r="J456" s="55"/>
    </row>
    <row r="457" spans="2:10" s="56" customFormat="1">
      <c r="B457" s="69"/>
      <c r="C457" s="69"/>
      <c r="D457" s="70"/>
      <c r="E457" s="70"/>
      <c r="F457" s="70"/>
      <c r="H457" s="55"/>
      <c r="I457" s="55"/>
      <c r="J457" s="55"/>
    </row>
    <row r="458" spans="2:10" s="56" customFormat="1">
      <c r="B458" s="69"/>
      <c r="C458" s="69"/>
      <c r="D458" s="70"/>
      <c r="E458" s="70"/>
      <c r="F458" s="70"/>
      <c r="H458" s="55"/>
      <c r="I458" s="55"/>
      <c r="J458" s="55"/>
    </row>
    <row r="459" spans="2:10" s="56" customFormat="1">
      <c r="B459" s="69"/>
      <c r="C459" s="69"/>
      <c r="D459" s="70"/>
      <c r="E459" s="70"/>
      <c r="F459" s="70"/>
      <c r="H459" s="55"/>
      <c r="I459" s="55"/>
      <c r="J459" s="55"/>
    </row>
    <row r="460" spans="2:10" s="56" customFormat="1">
      <c r="B460" s="69"/>
      <c r="C460" s="69"/>
      <c r="D460" s="70"/>
      <c r="E460" s="70"/>
      <c r="F460" s="70"/>
      <c r="H460" s="55"/>
      <c r="I460" s="55"/>
      <c r="J460" s="55"/>
    </row>
    <row r="461" spans="2:10" s="56" customFormat="1">
      <c r="B461" s="69"/>
      <c r="C461" s="69"/>
      <c r="D461" s="70"/>
      <c r="E461" s="70"/>
      <c r="F461" s="70"/>
      <c r="H461" s="55"/>
      <c r="I461" s="55"/>
      <c r="J461" s="55"/>
    </row>
    <row r="462" spans="2:10" s="56" customFormat="1">
      <c r="B462" s="69"/>
      <c r="C462" s="69"/>
      <c r="D462" s="70"/>
      <c r="E462" s="70"/>
      <c r="F462" s="70"/>
      <c r="H462" s="55"/>
      <c r="I462" s="55"/>
      <c r="J462" s="55"/>
    </row>
    <row r="463" spans="2:10" s="56" customFormat="1">
      <c r="B463" s="69"/>
      <c r="C463" s="69"/>
      <c r="D463" s="70"/>
      <c r="E463" s="70"/>
      <c r="F463" s="70"/>
      <c r="H463" s="55"/>
      <c r="I463" s="55"/>
      <c r="J463" s="55"/>
    </row>
    <row r="464" spans="2:10" s="56" customFormat="1">
      <c r="B464" s="69"/>
      <c r="C464" s="69"/>
      <c r="D464" s="70"/>
      <c r="E464" s="70"/>
      <c r="F464" s="70"/>
      <c r="H464" s="55"/>
      <c r="I464" s="55"/>
      <c r="J464" s="55"/>
    </row>
    <row r="465" spans="2:10" s="56" customFormat="1">
      <c r="B465" s="69"/>
      <c r="C465" s="69"/>
      <c r="D465" s="70"/>
      <c r="E465" s="70"/>
      <c r="F465" s="70"/>
      <c r="H465" s="55"/>
      <c r="I465" s="55"/>
      <c r="J465" s="55"/>
    </row>
    <row r="466" spans="2:10" s="56" customFormat="1">
      <c r="B466" s="69"/>
      <c r="C466" s="69"/>
      <c r="D466" s="70"/>
      <c r="E466" s="70"/>
      <c r="F466" s="70"/>
      <c r="H466" s="55"/>
      <c r="I466" s="55"/>
      <c r="J466" s="55"/>
    </row>
    <row r="467" spans="2:10" s="56" customFormat="1">
      <c r="B467" s="69"/>
      <c r="C467" s="69"/>
      <c r="D467" s="70"/>
      <c r="E467" s="70"/>
      <c r="F467" s="70"/>
      <c r="H467" s="55"/>
      <c r="I467" s="55"/>
      <c r="J467" s="55"/>
    </row>
    <row r="468" spans="2:10" s="56" customFormat="1">
      <c r="B468" s="69"/>
      <c r="C468" s="69"/>
      <c r="D468" s="70"/>
      <c r="E468" s="70"/>
      <c r="F468" s="70"/>
      <c r="H468" s="55"/>
      <c r="I468" s="55"/>
      <c r="J468" s="55"/>
    </row>
    <row r="469" spans="2:10" s="56" customFormat="1">
      <c r="B469" s="69"/>
      <c r="C469" s="69"/>
      <c r="D469" s="70"/>
      <c r="E469" s="70"/>
      <c r="F469" s="70"/>
      <c r="H469" s="55"/>
      <c r="I469" s="55"/>
      <c r="J469" s="55"/>
    </row>
    <row r="470" spans="2:10" s="56" customFormat="1">
      <c r="B470" s="69"/>
      <c r="C470" s="69"/>
      <c r="D470" s="70"/>
      <c r="E470" s="70"/>
      <c r="F470" s="70"/>
      <c r="H470" s="55"/>
      <c r="I470" s="55"/>
      <c r="J470" s="55"/>
    </row>
    <row r="471" spans="2:10" s="56" customFormat="1">
      <c r="B471" s="69"/>
      <c r="C471" s="69"/>
      <c r="D471" s="70"/>
      <c r="E471" s="70"/>
      <c r="F471" s="70"/>
      <c r="H471" s="55"/>
      <c r="I471" s="55"/>
      <c r="J471" s="55"/>
    </row>
    <row r="472" spans="2:10" s="56" customFormat="1">
      <c r="B472" s="69"/>
      <c r="C472" s="69"/>
      <c r="D472" s="70"/>
      <c r="E472" s="70"/>
      <c r="F472" s="70"/>
      <c r="H472" s="55"/>
      <c r="I472" s="55"/>
      <c r="J472" s="55"/>
    </row>
    <row r="473" spans="2:10" s="56" customFormat="1">
      <c r="B473" s="69"/>
      <c r="C473" s="69"/>
      <c r="D473" s="70"/>
      <c r="E473" s="70"/>
      <c r="F473" s="70"/>
      <c r="H473" s="55"/>
      <c r="I473" s="55"/>
      <c r="J473" s="55"/>
    </row>
    <row r="474" spans="2:10" s="56" customFormat="1">
      <c r="B474" s="69"/>
      <c r="C474" s="69"/>
      <c r="D474" s="70"/>
      <c r="E474" s="70"/>
      <c r="F474" s="70"/>
      <c r="H474" s="55"/>
      <c r="I474" s="55"/>
      <c r="J474" s="55"/>
    </row>
    <row r="475" spans="2:10" s="56" customFormat="1">
      <c r="B475" s="69"/>
      <c r="C475" s="69"/>
      <c r="D475" s="70"/>
      <c r="E475" s="70"/>
      <c r="F475" s="70"/>
      <c r="H475" s="55"/>
      <c r="I475" s="55"/>
      <c r="J475" s="55"/>
    </row>
    <row r="476" spans="2:10" s="56" customFormat="1">
      <c r="B476" s="69"/>
      <c r="C476" s="69"/>
      <c r="D476" s="70"/>
      <c r="E476" s="70"/>
      <c r="F476" s="70"/>
      <c r="H476" s="55"/>
      <c r="I476" s="55"/>
      <c r="J476" s="55"/>
    </row>
    <row r="477" spans="2:10" s="56" customFormat="1">
      <c r="B477" s="69"/>
      <c r="C477" s="69"/>
      <c r="D477" s="70"/>
      <c r="E477" s="70"/>
      <c r="F477" s="70"/>
      <c r="H477" s="55"/>
      <c r="I477" s="55"/>
      <c r="J477" s="55"/>
    </row>
    <row r="478" spans="2:10" s="56" customFormat="1">
      <c r="B478" s="69"/>
      <c r="C478" s="69"/>
      <c r="D478" s="70"/>
      <c r="E478" s="70"/>
      <c r="F478" s="70"/>
      <c r="H478" s="55"/>
      <c r="I478" s="55"/>
      <c r="J478" s="55"/>
    </row>
    <row r="479" spans="2:10" s="56" customFormat="1">
      <c r="B479" s="69"/>
      <c r="C479" s="69"/>
      <c r="D479" s="70"/>
      <c r="E479" s="70"/>
      <c r="F479" s="70"/>
      <c r="H479" s="55"/>
      <c r="I479" s="55"/>
      <c r="J479" s="55"/>
    </row>
    <row r="480" spans="2:10" s="56" customFormat="1">
      <c r="B480" s="69"/>
      <c r="C480" s="69"/>
      <c r="D480" s="70"/>
      <c r="E480" s="70"/>
      <c r="F480" s="70"/>
      <c r="H480" s="55"/>
      <c r="I480" s="55"/>
      <c r="J480" s="55"/>
    </row>
    <row r="481" spans="2:10" s="56" customFormat="1">
      <c r="B481" s="69"/>
      <c r="C481" s="69"/>
      <c r="D481" s="70"/>
      <c r="E481" s="70"/>
      <c r="F481" s="70"/>
      <c r="H481" s="55"/>
      <c r="I481" s="55"/>
      <c r="J481" s="55"/>
    </row>
    <row r="482" spans="2:10" s="56" customFormat="1">
      <c r="B482" s="69"/>
      <c r="C482" s="69"/>
      <c r="D482" s="70"/>
      <c r="E482" s="70"/>
      <c r="F482" s="70"/>
      <c r="H482" s="55"/>
      <c r="I482" s="55"/>
      <c r="J482" s="55"/>
    </row>
    <row r="483" spans="2:10" s="56" customFormat="1">
      <c r="B483" s="69"/>
      <c r="C483" s="69"/>
      <c r="D483" s="70"/>
      <c r="E483" s="70"/>
      <c r="F483" s="70"/>
      <c r="H483" s="55"/>
      <c r="I483" s="55"/>
      <c r="J483" s="55"/>
    </row>
    <row r="484" spans="2:10" s="56" customFormat="1">
      <c r="B484" s="69"/>
      <c r="C484" s="69"/>
      <c r="D484" s="70"/>
      <c r="E484" s="70"/>
      <c r="F484" s="70"/>
      <c r="H484" s="55"/>
      <c r="I484" s="55"/>
      <c r="J484" s="55"/>
    </row>
    <row r="485" spans="2:10" s="56" customFormat="1">
      <c r="B485" s="69"/>
      <c r="C485" s="69"/>
      <c r="D485" s="70"/>
      <c r="E485" s="70"/>
      <c r="F485" s="70"/>
      <c r="H485" s="55"/>
      <c r="I485" s="55"/>
      <c r="J485" s="55"/>
    </row>
    <row r="486" spans="2:10" s="56" customFormat="1">
      <c r="B486" s="69"/>
      <c r="C486" s="69"/>
      <c r="D486" s="70"/>
      <c r="E486" s="70"/>
      <c r="F486" s="70"/>
      <c r="H486" s="55"/>
      <c r="I486" s="55"/>
      <c r="J486" s="55"/>
    </row>
    <row r="487" spans="2:10" s="56" customFormat="1">
      <c r="B487" s="69"/>
      <c r="C487" s="69"/>
      <c r="D487" s="70"/>
      <c r="E487" s="70"/>
      <c r="F487" s="70"/>
      <c r="H487" s="55"/>
      <c r="I487" s="55"/>
      <c r="J487" s="55"/>
    </row>
    <row r="488" spans="2:10" s="56" customFormat="1">
      <c r="B488" s="69"/>
      <c r="C488" s="69"/>
      <c r="D488" s="70"/>
      <c r="E488" s="70"/>
      <c r="F488" s="70"/>
      <c r="H488" s="55"/>
      <c r="I488" s="55"/>
      <c r="J488" s="55"/>
    </row>
    <row r="489" spans="2:10" s="56" customFormat="1">
      <c r="B489" s="69"/>
      <c r="C489" s="69"/>
      <c r="D489" s="70"/>
      <c r="E489" s="70"/>
      <c r="F489" s="70"/>
      <c r="H489" s="55"/>
      <c r="I489" s="55"/>
      <c r="J489" s="55"/>
    </row>
    <row r="490" spans="2:10" s="56" customFormat="1">
      <c r="B490" s="69"/>
      <c r="C490" s="69"/>
      <c r="D490" s="70"/>
      <c r="E490" s="70"/>
      <c r="F490" s="70"/>
      <c r="H490" s="55"/>
      <c r="I490" s="55"/>
      <c r="J490" s="55"/>
    </row>
    <row r="491" spans="2:10" s="56" customFormat="1">
      <c r="B491" s="69"/>
      <c r="C491" s="69"/>
      <c r="D491" s="70"/>
      <c r="E491" s="70"/>
      <c r="F491" s="70"/>
      <c r="H491" s="55"/>
      <c r="I491" s="55"/>
      <c r="J491" s="55"/>
    </row>
    <row r="492" spans="2:10" s="56" customFormat="1">
      <c r="B492" s="69"/>
      <c r="C492" s="69"/>
      <c r="D492" s="70"/>
      <c r="E492" s="70"/>
      <c r="F492" s="70"/>
      <c r="H492" s="55"/>
      <c r="I492" s="55"/>
      <c r="J492" s="55"/>
    </row>
    <row r="493" spans="2:10" s="56" customFormat="1">
      <c r="B493" s="69"/>
      <c r="C493" s="69"/>
      <c r="D493" s="70"/>
      <c r="E493" s="70"/>
      <c r="F493" s="70"/>
      <c r="H493" s="55"/>
      <c r="I493" s="55"/>
      <c r="J493" s="55"/>
    </row>
    <row r="494" spans="2:10" s="56" customFormat="1">
      <c r="B494" s="69"/>
      <c r="C494" s="69"/>
      <c r="D494" s="70"/>
      <c r="E494" s="70"/>
      <c r="F494" s="70"/>
      <c r="H494" s="55"/>
      <c r="I494" s="55"/>
      <c r="J494" s="55"/>
    </row>
    <row r="495" spans="2:10" s="56" customFormat="1">
      <c r="B495" s="69"/>
      <c r="C495" s="69"/>
      <c r="D495" s="70"/>
      <c r="E495" s="70"/>
      <c r="F495" s="70"/>
      <c r="H495" s="55"/>
      <c r="I495" s="55"/>
      <c r="J495" s="55"/>
    </row>
    <row r="496" spans="2:10" s="56" customFormat="1">
      <c r="B496" s="69"/>
      <c r="C496" s="69"/>
      <c r="D496" s="70"/>
      <c r="E496" s="70"/>
      <c r="F496" s="70"/>
      <c r="H496" s="55"/>
      <c r="I496" s="55"/>
      <c r="J496" s="55"/>
    </row>
    <row r="497" spans="2:10" s="56" customFormat="1">
      <c r="B497" s="69"/>
      <c r="C497" s="69"/>
      <c r="D497" s="70"/>
      <c r="E497" s="70"/>
      <c r="F497" s="70"/>
      <c r="H497" s="55"/>
      <c r="I497" s="55"/>
      <c r="J497" s="55"/>
    </row>
    <row r="498" spans="2:10" s="56" customFormat="1">
      <c r="B498" s="69"/>
      <c r="C498" s="69"/>
      <c r="D498" s="70"/>
      <c r="E498" s="70"/>
      <c r="F498" s="70"/>
      <c r="H498" s="55"/>
      <c r="I498" s="55"/>
      <c r="J498" s="55"/>
    </row>
    <row r="499" spans="2:10" s="56" customFormat="1">
      <c r="B499" s="69"/>
      <c r="C499" s="69"/>
      <c r="D499" s="70"/>
      <c r="E499" s="70"/>
      <c r="F499" s="70"/>
      <c r="H499" s="55"/>
      <c r="I499" s="55"/>
      <c r="J499" s="55"/>
    </row>
    <row r="500" spans="2:10" s="56" customFormat="1">
      <c r="B500" s="69"/>
      <c r="C500" s="69"/>
      <c r="D500" s="70"/>
      <c r="E500" s="70"/>
      <c r="F500" s="70"/>
      <c r="H500" s="55"/>
      <c r="I500" s="55"/>
      <c r="J500" s="55"/>
    </row>
    <row r="501" spans="2:10" s="56" customFormat="1">
      <c r="B501" s="69"/>
      <c r="C501" s="69"/>
      <c r="D501" s="70"/>
      <c r="E501" s="70"/>
      <c r="F501" s="70"/>
      <c r="H501" s="55"/>
      <c r="I501" s="55"/>
      <c r="J501" s="55"/>
    </row>
    <row r="502" spans="2:10" s="56" customFormat="1">
      <c r="B502" s="69"/>
      <c r="C502" s="69"/>
      <c r="D502" s="70"/>
      <c r="E502" s="70"/>
      <c r="F502" s="70"/>
      <c r="H502" s="55"/>
      <c r="I502" s="55"/>
      <c r="J502" s="55"/>
    </row>
    <row r="503" spans="2:10" s="56" customFormat="1">
      <c r="B503" s="69"/>
      <c r="C503" s="69"/>
      <c r="D503" s="70"/>
      <c r="E503" s="70"/>
      <c r="F503" s="70"/>
      <c r="H503" s="55"/>
      <c r="I503" s="55"/>
      <c r="J503" s="55"/>
    </row>
    <row r="504" spans="2:10" s="56" customFormat="1">
      <c r="B504" s="69"/>
      <c r="C504" s="69"/>
      <c r="D504" s="70"/>
      <c r="E504" s="70"/>
      <c r="F504" s="70"/>
      <c r="H504" s="55"/>
      <c r="I504" s="55"/>
      <c r="J504" s="55"/>
    </row>
    <row r="505" spans="2:10" s="56" customFormat="1">
      <c r="B505" s="69"/>
      <c r="C505" s="69"/>
      <c r="D505" s="70"/>
      <c r="E505" s="70"/>
      <c r="F505" s="70"/>
      <c r="H505" s="55"/>
      <c r="I505" s="55"/>
      <c r="J505" s="55"/>
    </row>
    <row r="506" spans="2:10" s="56" customFormat="1">
      <c r="B506" s="69"/>
      <c r="C506" s="69"/>
      <c r="D506" s="70"/>
      <c r="E506" s="70"/>
      <c r="F506" s="70"/>
      <c r="H506" s="55"/>
      <c r="I506" s="55"/>
      <c r="J506" s="55"/>
    </row>
    <row r="507" spans="2:10" s="56" customFormat="1">
      <c r="B507" s="69"/>
      <c r="C507" s="69"/>
      <c r="D507" s="70"/>
      <c r="E507" s="70"/>
      <c r="F507" s="70"/>
      <c r="H507" s="55"/>
      <c r="I507" s="55"/>
      <c r="J507" s="55"/>
    </row>
    <row r="508" spans="2:10" s="56" customFormat="1">
      <c r="B508" s="69"/>
      <c r="C508" s="69"/>
      <c r="D508" s="70"/>
      <c r="E508" s="70"/>
      <c r="F508" s="70"/>
      <c r="H508" s="55"/>
      <c r="I508" s="55"/>
      <c r="J508" s="55"/>
    </row>
    <row r="509" spans="2:10" s="56" customFormat="1">
      <c r="B509" s="69"/>
      <c r="C509" s="69"/>
      <c r="D509" s="70"/>
      <c r="E509" s="70"/>
      <c r="F509" s="70"/>
      <c r="H509" s="55"/>
      <c r="I509" s="55"/>
      <c r="J509" s="55"/>
    </row>
    <row r="510" spans="2:10" s="56" customFormat="1">
      <c r="B510" s="69"/>
      <c r="C510" s="69"/>
      <c r="D510" s="70"/>
      <c r="E510" s="70"/>
      <c r="F510" s="70"/>
      <c r="H510" s="55"/>
      <c r="I510" s="55"/>
      <c r="J510" s="55"/>
    </row>
    <row r="511" spans="2:10" s="56" customFormat="1">
      <c r="B511" s="69"/>
      <c r="C511" s="69"/>
      <c r="D511" s="70"/>
      <c r="E511" s="70"/>
      <c r="F511" s="70"/>
      <c r="H511" s="55"/>
      <c r="I511" s="55"/>
      <c r="J511" s="55"/>
    </row>
    <row r="512" spans="2:10" s="56" customFormat="1">
      <c r="B512" s="69"/>
      <c r="C512" s="69"/>
      <c r="D512" s="70"/>
      <c r="E512" s="70"/>
      <c r="F512" s="70"/>
      <c r="H512" s="55"/>
      <c r="I512" s="55"/>
      <c r="J512" s="55"/>
    </row>
    <row r="513" spans="2:10" s="56" customFormat="1">
      <c r="B513" s="69"/>
      <c r="C513" s="69"/>
      <c r="D513" s="70"/>
      <c r="E513" s="70"/>
      <c r="F513" s="70"/>
      <c r="H513" s="55"/>
      <c r="I513" s="55"/>
      <c r="J513" s="55"/>
    </row>
    <row r="514" spans="2:10" s="56" customFormat="1">
      <c r="B514" s="69"/>
      <c r="C514" s="69"/>
      <c r="D514" s="70"/>
      <c r="E514" s="70"/>
      <c r="F514" s="70"/>
      <c r="H514" s="55"/>
      <c r="I514" s="55"/>
      <c r="J514" s="55"/>
    </row>
    <row r="515" spans="2:10" s="56" customFormat="1">
      <c r="B515" s="69"/>
      <c r="C515" s="69"/>
      <c r="D515" s="70"/>
      <c r="E515" s="70"/>
      <c r="F515" s="70"/>
      <c r="H515" s="55"/>
      <c r="I515" s="55"/>
      <c r="J515" s="55"/>
    </row>
    <row r="516" spans="2:10" s="56" customFormat="1">
      <c r="B516" s="69"/>
      <c r="C516" s="69"/>
      <c r="D516" s="70"/>
      <c r="E516" s="70"/>
      <c r="F516" s="70"/>
      <c r="H516" s="55"/>
      <c r="I516" s="55"/>
      <c r="J516" s="55"/>
    </row>
    <row r="517" spans="2:10" s="56" customFormat="1">
      <c r="B517" s="69"/>
      <c r="C517" s="69"/>
      <c r="D517" s="70"/>
      <c r="E517" s="70"/>
      <c r="F517" s="70"/>
      <c r="H517" s="55"/>
      <c r="I517" s="55"/>
      <c r="J517" s="55"/>
    </row>
    <row r="518" spans="2:10" s="56" customFormat="1">
      <c r="B518" s="69"/>
      <c r="C518" s="69"/>
      <c r="D518" s="70"/>
      <c r="E518" s="70"/>
      <c r="F518" s="70"/>
      <c r="H518" s="55"/>
      <c r="I518" s="55"/>
      <c r="J518" s="55"/>
    </row>
    <row r="519" spans="2:10" s="56" customFormat="1">
      <c r="B519" s="69"/>
      <c r="C519" s="69"/>
      <c r="D519" s="70"/>
      <c r="E519" s="70"/>
      <c r="F519" s="70"/>
      <c r="H519" s="55"/>
      <c r="I519" s="55"/>
      <c r="J519" s="55"/>
    </row>
    <row r="520" spans="2:10" s="56" customFormat="1">
      <c r="B520" s="69"/>
      <c r="C520" s="69"/>
      <c r="D520" s="70"/>
      <c r="E520" s="70"/>
      <c r="F520" s="70"/>
      <c r="H520" s="55"/>
      <c r="I520" s="55"/>
      <c r="J520" s="55"/>
    </row>
    <row r="521" spans="2:10" s="56" customFormat="1">
      <c r="B521" s="69"/>
      <c r="C521" s="69"/>
      <c r="D521" s="70"/>
      <c r="E521" s="70"/>
      <c r="F521" s="70"/>
      <c r="H521" s="55"/>
      <c r="I521" s="55"/>
      <c r="J521" s="55"/>
    </row>
    <row r="522" spans="2:10" s="56" customFormat="1">
      <c r="B522" s="69"/>
      <c r="C522" s="69"/>
      <c r="D522" s="70"/>
      <c r="E522" s="70"/>
      <c r="F522" s="70"/>
      <c r="H522" s="55"/>
      <c r="I522" s="55"/>
      <c r="J522" s="55"/>
    </row>
    <row r="523" spans="2:10" s="56" customFormat="1">
      <c r="B523" s="69"/>
      <c r="C523" s="69"/>
      <c r="D523" s="70"/>
      <c r="E523" s="70"/>
      <c r="F523" s="70"/>
      <c r="H523" s="55"/>
      <c r="I523" s="55"/>
      <c r="J523" s="55"/>
    </row>
    <row r="524" spans="2:10" s="56" customFormat="1">
      <c r="B524" s="69"/>
      <c r="C524" s="69"/>
      <c r="D524" s="70"/>
      <c r="E524" s="70"/>
      <c r="F524" s="70"/>
      <c r="H524" s="55"/>
      <c r="I524" s="55"/>
      <c r="J524" s="55"/>
    </row>
    <row r="525" spans="2:10" s="56" customFormat="1">
      <c r="B525" s="69"/>
      <c r="C525" s="69"/>
      <c r="D525" s="70"/>
      <c r="E525" s="70"/>
      <c r="F525" s="70"/>
      <c r="H525" s="55"/>
      <c r="I525" s="55"/>
      <c r="J525" s="55"/>
    </row>
    <row r="526" spans="2:10" s="56" customFormat="1">
      <c r="B526" s="69"/>
      <c r="C526" s="69"/>
      <c r="D526" s="70"/>
      <c r="E526" s="70"/>
      <c r="F526" s="70"/>
      <c r="H526" s="55"/>
      <c r="I526" s="55"/>
      <c r="J526" s="55"/>
    </row>
    <row r="527" spans="2:10" s="56" customFormat="1">
      <c r="B527" s="69"/>
      <c r="C527" s="69"/>
      <c r="D527" s="70"/>
      <c r="E527" s="70"/>
      <c r="F527" s="70"/>
      <c r="H527" s="55"/>
      <c r="I527" s="55"/>
      <c r="J527" s="55"/>
    </row>
    <row r="528" spans="2:10" s="56" customFormat="1">
      <c r="B528" s="69"/>
      <c r="C528" s="69"/>
      <c r="D528" s="70"/>
      <c r="E528" s="70"/>
      <c r="F528" s="70"/>
      <c r="H528" s="55"/>
      <c r="I528" s="55"/>
      <c r="J528" s="55"/>
    </row>
    <row r="529" spans="2:10" s="56" customFormat="1">
      <c r="B529" s="69"/>
      <c r="C529" s="69"/>
      <c r="D529" s="70"/>
      <c r="E529" s="70"/>
      <c r="F529" s="70"/>
      <c r="H529" s="55"/>
      <c r="I529" s="55"/>
      <c r="J529" s="55"/>
    </row>
    <row r="530" spans="2:10" s="56" customFormat="1">
      <c r="B530" s="69"/>
      <c r="C530" s="69"/>
      <c r="D530" s="70"/>
      <c r="E530" s="70"/>
      <c r="F530" s="70"/>
      <c r="H530" s="55"/>
      <c r="I530" s="55"/>
      <c r="J530" s="55"/>
    </row>
    <row r="531" spans="2:10" s="56" customFormat="1">
      <c r="B531" s="69"/>
      <c r="C531" s="69"/>
      <c r="D531" s="70"/>
      <c r="E531" s="70"/>
      <c r="F531" s="70"/>
      <c r="H531" s="55"/>
      <c r="I531" s="55"/>
      <c r="J531" s="55"/>
    </row>
    <row r="532" spans="2:10" s="56" customFormat="1">
      <c r="B532" s="69"/>
      <c r="C532" s="69"/>
      <c r="D532" s="70"/>
      <c r="E532" s="70"/>
      <c r="F532" s="70"/>
      <c r="H532" s="55"/>
      <c r="I532" s="55"/>
      <c r="J532" s="55"/>
    </row>
    <row r="533" spans="2:10" s="56" customFormat="1">
      <c r="B533" s="69"/>
      <c r="C533" s="69"/>
      <c r="D533" s="70"/>
      <c r="E533" s="70"/>
      <c r="F533" s="70"/>
      <c r="H533" s="55"/>
      <c r="I533" s="55"/>
      <c r="J533" s="55"/>
    </row>
    <row r="534" spans="2:10" s="56" customFormat="1">
      <c r="B534" s="69"/>
      <c r="C534" s="69"/>
      <c r="D534" s="70"/>
      <c r="E534" s="70"/>
      <c r="F534" s="70"/>
      <c r="H534" s="55"/>
      <c r="I534" s="55"/>
      <c r="J534" s="55"/>
    </row>
    <row r="535" spans="2:10" s="56" customFormat="1">
      <c r="B535" s="69"/>
      <c r="C535" s="69"/>
      <c r="D535" s="70"/>
      <c r="E535" s="70"/>
      <c r="F535" s="70"/>
      <c r="H535" s="55"/>
      <c r="I535" s="55"/>
      <c r="J535" s="55"/>
    </row>
    <row r="536" spans="2:10" s="56" customFormat="1">
      <c r="B536" s="69"/>
      <c r="C536" s="69"/>
      <c r="D536" s="70"/>
      <c r="E536" s="70"/>
      <c r="F536" s="70"/>
      <c r="H536" s="55"/>
      <c r="I536" s="55"/>
      <c r="J536" s="55"/>
    </row>
    <row r="537" spans="2:10" s="56" customFormat="1">
      <c r="B537" s="69"/>
      <c r="C537" s="69"/>
      <c r="D537" s="70"/>
      <c r="E537" s="70"/>
      <c r="F537" s="70"/>
      <c r="H537" s="55"/>
      <c r="I537" s="55"/>
      <c r="J537" s="55"/>
    </row>
    <row r="538" spans="2:10" s="56" customFormat="1">
      <c r="B538" s="69"/>
      <c r="C538" s="69"/>
      <c r="D538" s="70"/>
      <c r="E538" s="70"/>
      <c r="F538" s="70"/>
      <c r="H538" s="55"/>
      <c r="I538" s="55"/>
      <c r="J538" s="55"/>
    </row>
    <row r="539" spans="2:10" s="56" customFormat="1">
      <c r="B539" s="69"/>
      <c r="C539" s="69"/>
      <c r="D539" s="70"/>
      <c r="E539" s="70"/>
      <c r="F539" s="70"/>
      <c r="H539" s="55"/>
      <c r="I539" s="55"/>
      <c r="J539" s="55"/>
    </row>
    <row r="540" spans="2:10" s="56" customFormat="1">
      <c r="B540" s="69"/>
      <c r="C540" s="69"/>
      <c r="D540" s="70"/>
      <c r="E540" s="70"/>
      <c r="F540" s="70"/>
      <c r="H540" s="55"/>
      <c r="I540" s="55"/>
      <c r="J540" s="55"/>
    </row>
    <row r="541" spans="2:10" s="56" customFormat="1">
      <c r="B541" s="69"/>
      <c r="C541" s="69"/>
      <c r="D541" s="70"/>
      <c r="E541" s="70"/>
      <c r="F541" s="70"/>
      <c r="H541" s="55"/>
      <c r="I541" s="55"/>
      <c r="J541" s="55"/>
    </row>
    <row r="542" spans="2:10" s="56" customFormat="1">
      <c r="B542" s="69"/>
      <c r="C542" s="69"/>
      <c r="D542" s="70"/>
      <c r="E542" s="70"/>
      <c r="F542" s="70"/>
      <c r="H542" s="55"/>
      <c r="I542" s="55"/>
      <c r="J542" s="55"/>
    </row>
    <row r="543" spans="2:10" s="56" customFormat="1">
      <c r="B543" s="69"/>
      <c r="C543" s="69"/>
      <c r="D543" s="70"/>
      <c r="E543" s="70"/>
      <c r="F543" s="70"/>
      <c r="H543" s="55"/>
      <c r="I543" s="55"/>
      <c r="J543" s="55"/>
    </row>
  </sheetData>
  <mergeCells count="120">
    <mergeCell ref="A14:D14"/>
    <mergeCell ref="A15:D15"/>
    <mergeCell ref="A16:D16"/>
    <mergeCell ref="A17:D17"/>
    <mergeCell ref="A18:D18"/>
    <mergeCell ref="A19:D19"/>
    <mergeCell ref="B4:G4"/>
    <mergeCell ref="B5:G5"/>
    <mergeCell ref="E6:F6"/>
    <mergeCell ref="B8:G8"/>
    <mergeCell ref="A9:B9"/>
    <mergeCell ref="D9:E9"/>
    <mergeCell ref="F9:G9"/>
    <mergeCell ref="A28:D28"/>
    <mergeCell ref="A30:D30"/>
    <mergeCell ref="A31:D31"/>
    <mergeCell ref="A32:D32"/>
    <mergeCell ref="A33:D33"/>
    <mergeCell ref="A34:D34"/>
    <mergeCell ref="A21:D21"/>
    <mergeCell ref="A22:D22"/>
    <mergeCell ref="A24:D24"/>
    <mergeCell ref="A25:D25"/>
    <mergeCell ref="A26:D26"/>
    <mergeCell ref="A27:D27"/>
    <mergeCell ref="A43:D43"/>
    <mergeCell ref="A44:D44"/>
    <mergeCell ref="A46:D46"/>
    <mergeCell ref="A47:D47"/>
    <mergeCell ref="A48:D48"/>
    <mergeCell ref="A49:D49"/>
    <mergeCell ref="A35:D35"/>
    <mergeCell ref="A37:D37"/>
    <mergeCell ref="A38:D38"/>
    <mergeCell ref="A40:D40"/>
    <mergeCell ref="A41:D41"/>
    <mergeCell ref="A42:D42"/>
    <mergeCell ref="A58:D58"/>
    <mergeCell ref="A59:D59"/>
    <mergeCell ref="A60:D60"/>
    <mergeCell ref="A61:D61"/>
    <mergeCell ref="A62:D62"/>
    <mergeCell ref="A63:D63"/>
    <mergeCell ref="A50:D50"/>
    <mergeCell ref="A51:D51"/>
    <mergeCell ref="A53:D53"/>
    <mergeCell ref="A54:D54"/>
    <mergeCell ref="A55:D55"/>
    <mergeCell ref="A56:D56"/>
    <mergeCell ref="A71:D71"/>
    <mergeCell ref="A73:D73"/>
    <mergeCell ref="A74:D74"/>
    <mergeCell ref="A75:D75"/>
    <mergeCell ref="A76:D76"/>
    <mergeCell ref="A77:D77"/>
    <mergeCell ref="A64:D64"/>
    <mergeCell ref="A66:D66"/>
    <mergeCell ref="A67:D67"/>
    <mergeCell ref="A68:D68"/>
    <mergeCell ref="A69:D69"/>
    <mergeCell ref="A70:D70"/>
    <mergeCell ref="A85:D85"/>
    <mergeCell ref="A86:D86"/>
    <mergeCell ref="A87:D87"/>
    <mergeCell ref="A88:D88"/>
    <mergeCell ref="A90:D90"/>
    <mergeCell ref="A91:D91"/>
    <mergeCell ref="A78:D78"/>
    <mergeCell ref="A80:D80"/>
    <mergeCell ref="A81:D81"/>
    <mergeCell ref="A82:D82"/>
    <mergeCell ref="A83:D83"/>
    <mergeCell ref="A84:D84"/>
    <mergeCell ref="A99:D99"/>
    <mergeCell ref="A100:D100"/>
    <mergeCell ref="A101:D101"/>
    <mergeCell ref="A102:D102"/>
    <mergeCell ref="A105:D106"/>
    <mergeCell ref="E105:E106"/>
    <mergeCell ref="A92:D92"/>
    <mergeCell ref="A93:D93"/>
    <mergeCell ref="A94:D94"/>
    <mergeCell ref="A95:D95"/>
    <mergeCell ref="A97:D97"/>
    <mergeCell ref="A98:D98"/>
    <mergeCell ref="A111:D111"/>
    <mergeCell ref="A112:D112"/>
    <mergeCell ref="A113:D113"/>
    <mergeCell ref="A114:D114"/>
    <mergeCell ref="A115:D115"/>
    <mergeCell ref="F105:F106"/>
    <mergeCell ref="G105:G106"/>
    <mergeCell ref="A107:D107"/>
    <mergeCell ref="A108:D108"/>
    <mergeCell ref="A109:D109"/>
    <mergeCell ref="A110:D110"/>
    <mergeCell ref="H1:I5"/>
    <mergeCell ref="A133:D133"/>
    <mergeCell ref="A134:D134"/>
    <mergeCell ref="A135:D135"/>
    <mergeCell ref="A136:D136"/>
    <mergeCell ref="A137:D137"/>
    <mergeCell ref="A138:D138"/>
    <mergeCell ref="A127:D127"/>
    <mergeCell ref="A128:D128"/>
    <mergeCell ref="A129:D129"/>
    <mergeCell ref="A130:D130"/>
    <mergeCell ref="A131:D131"/>
    <mergeCell ref="A132:D132"/>
    <mergeCell ref="A121:D121"/>
    <mergeCell ref="A122:D122"/>
    <mergeCell ref="A123:D123"/>
    <mergeCell ref="A124:D124"/>
    <mergeCell ref="A125:D125"/>
    <mergeCell ref="A126:D126"/>
    <mergeCell ref="A116:D116"/>
    <mergeCell ref="A117:D117"/>
    <mergeCell ref="A118:D118"/>
    <mergeCell ref="A119:D119"/>
    <mergeCell ref="A120:D120"/>
  </mergeCells>
  <conditionalFormatting sqref="F121">
    <cfRule type="iconSet" priority="24">
      <iconSet iconSet="3Symbols2">
        <cfvo type="percent" val="0"/>
        <cfvo type="num" val="0.2"/>
        <cfvo type="num" val="0.3"/>
      </iconSet>
    </cfRule>
  </conditionalFormatting>
  <conditionalFormatting sqref="F125">
    <cfRule type="iconSet" priority="23">
      <iconSet iconSet="3Symbols2">
        <cfvo type="percent" val="0"/>
        <cfvo type="num" val="0.35"/>
        <cfvo type="num" val="0.45"/>
      </iconSet>
    </cfRule>
  </conditionalFormatting>
  <conditionalFormatting sqref="F128">
    <cfRule type="iconSet" priority="22">
      <iconSet iconSet="3Symbols2">
        <cfvo type="percent" val="0"/>
        <cfvo type="num" val="0.82399999999999995"/>
        <cfvo type="num" val="0.874"/>
      </iconSet>
    </cfRule>
  </conditionalFormatting>
  <conditionalFormatting sqref="F131">
    <cfRule type="iconSet" priority="21">
      <iconSet iconSet="3Symbols2">
        <cfvo type="percent" val="0"/>
        <cfvo type="num" val="0.89"/>
        <cfvo type="num" val="0.94"/>
      </iconSet>
    </cfRule>
  </conditionalFormatting>
  <conditionalFormatting sqref="F136">
    <cfRule type="iconSet" priority="20">
      <iconSet iconSet="3Symbols2">
        <cfvo type="percent" val="0"/>
        <cfvo type="num" val="0.95"/>
        <cfvo type="num" val="1"/>
      </iconSet>
    </cfRule>
  </conditionalFormatting>
  <conditionalFormatting sqref="G120">
    <cfRule type="iconSet" priority="19">
      <iconSet iconSet="3Symbols2">
        <cfvo type="percent" val="0"/>
        <cfvo type="num" val="0.15890000000000001"/>
        <cfvo type="num" val="0.159"/>
      </iconSet>
    </cfRule>
  </conditionalFormatting>
  <conditionalFormatting sqref="G124">
    <cfRule type="iconSet" priority="18">
      <iconSet iconSet="3Symbols2">
        <cfvo type="percent" val="0"/>
        <cfvo type="num" val="0.25890000000000002"/>
        <cfvo type="num" val="0.25900000000000001"/>
      </iconSet>
    </cfRule>
  </conditionalFormatting>
  <conditionalFormatting sqref="G136">
    <cfRule type="iconSet" priority="17">
      <iconSet iconSet="3Symbols2">
        <cfvo type="percent" val="0"/>
        <cfvo type="num" val="0.96899999999999997"/>
        <cfvo type="num" val="0.97"/>
      </iconSet>
    </cfRule>
  </conditionalFormatting>
  <conditionalFormatting sqref="F122">
    <cfRule type="iconSet" priority="16">
      <iconSet iconSet="3Symbols2">
        <cfvo type="percent" val="0"/>
        <cfvo type="num" val="0.35"/>
        <cfvo type="num" val="0.45"/>
      </iconSet>
    </cfRule>
  </conditionalFormatting>
  <conditionalFormatting sqref="F126">
    <cfRule type="iconSet" priority="15">
      <iconSet iconSet="3Symbols2">
        <cfvo type="percent" val="0"/>
        <cfvo type="num" val="0.45"/>
        <cfvo type="num" val="0.55000000000000004"/>
      </iconSet>
    </cfRule>
  </conditionalFormatting>
  <conditionalFormatting sqref="G137">
    <cfRule type="iconSet" priority="14">
      <iconSet iconSet="3Symbols2">
        <cfvo type="percent" val="0"/>
        <cfvo type="num" val="0.53900000000000003"/>
        <cfvo type="num" val="0.54"/>
      </iconSet>
    </cfRule>
  </conditionalFormatting>
  <conditionalFormatting sqref="F108">
    <cfRule type="iconSet" priority="13">
      <iconSet iconSet="3Symbols2" reverse="1">
        <cfvo type="percent" val="0"/>
        <cfvo type="num" val="3.5000000000000003E-2"/>
        <cfvo type="num" val="0.05"/>
      </iconSet>
    </cfRule>
  </conditionalFormatting>
  <conditionalFormatting sqref="F110:F113">
    <cfRule type="iconSet" priority="12">
      <iconSet iconSet="3Symbols2" reverse="1">
        <cfvo type="percent" val="0"/>
        <cfvo type="num" val="1E-4"/>
        <cfvo type="num" val="1E-3"/>
      </iconSet>
    </cfRule>
  </conditionalFormatting>
  <conditionalFormatting sqref="F115">
    <cfRule type="iconSet" priority="11">
      <iconSet iconSet="3Symbols2" reverse="1">
        <cfvo type="percent" val="0"/>
        <cfvo type="num" val="1E-4"/>
        <cfvo type="num" val="1E-3"/>
      </iconSet>
    </cfRule>
  </conditionalFormatting>
  <conditionalFormatting sqref="F116:F117">
    <cfRule type="iconSet" priority="10">
      <iconSet iconSet="3Symbols2">
        <cfvo type="percent" val="0"/>
        <cfvo type="num" val="0.999"/>
        <cfvo type="num" val="1"/>
      </iconSet>
    </cfRule>
  </conditionalFormatting>
  <conditionalFormatting sqref="I106">
    <cfRule type="iconSet" priority="9">
      <iconSet iconSet="3Symbols2">
        <cfvo type="percent" val="0"/>
        <cfvo type="num" val="0.5"/>
        <cfvo type="num" val="1"/>
      </iconSet>
    </cfRule>
  </conditionalFormatting>
  <conditionalFormatting sqref="J106">
    <cfRule type="iconSet" priority="8">
      <iconSet iconSet="3Symbols2">
        <cfvo type="percent" val="0"/>
        <cfvo type="num" val="0.5"/>
        <cfvo type="num" val="1"/>
      </iconSet>
    </cfRule>
  </conditionalFormatting>
  <conditionalFormatting sqref="H106">
    <cfRule type="iconSet" priority="7">
      <iconSet iconSet="3Symbols2">
        <cfvo type="percent" val="0"/>
        <cfvo type="num" val="0.5"/>
        <cfvo type="num" val="1"/>
      </iconSet>
    </cfRule>
  </conditionalFormatting>
  <conditionalFormatting sqref="F129">
    <cfRule type="iconSet" priority="6">
      <iconSet iconSet="3Symbols2">
        <cfvo type="percent" val="0"/>
        <cfvo type="num" val="0.81299999999999994"/>
        <cfvo type="num" val="0.86299999999999999"/>
      </iconSet>
    </cfRule>
  </conditionalFormatting>
  <conditionalFormatting sqref="F132">
    <cfRule type="iconSet" priority="5">
      <iconSet iconSet="3Symbols2">
        <cfvo type="percent" val="0"/>
        <cfvo type="num" val="0.88600000000000001"/>
        <cfvo type="num" val="0.93600000000000005"/>
      </iconSet>
    </cfRule>
  </conditionalFormatting>
  <conditionalFormatting sqref="F136 F134 F138">
    <cfRule type="iconSet" priority="25">
      <iconSet iconSet="3Symbols2">
        <cfvo type="percent" val="0"/>
        <cfvo type="num" val="0.95"/>
        <cfvo type="num" val="1"/>
      </iconSet>
    </cfRule>
  </conditionalFormatting>
  <conditionalFormatting sqref="F135">
    <cfRule type="iconSet" priority="4">
      <iconSet iconSet="3Symbols2">
        <cfvo type="percent" val="0"/>
        <cfvo type="num" val="0.85"/>
        <cfvo type="num" val="1"/>
      </iconSet>
    </cfRule>
  </conditionalFormatting>
  <conditionalFormatting sqref="F137">
    <cfRule type="iconSet" priority="3">
      <iconSet iconSet="3Symbols2">
        <cfvo type="percent" val="0"/>
        <cfvo type="num" val="0.9"/>
        <cfvo type="num" val="1"/>
      </iconSet>
    </cfRule>
  </conditionalFormatting>
  <conditionalFormatting sqref="K106">
    <cfRule type="iconSet" priority="2">
      <iconSet iconSet="3Symbols2">
        <cfvo type="percent" val="0"/>
        <cfvo type="num" val="0.5"/>
        <cfvo type="num" val="1"/>
      </iconSet>
    </cfRule>
  </conditionalFormatting>
  <conditionalFormatting sqref="L106">
    <cfRule type="iconSet" priority="1">
      <iconSet iconSet="3Symbols2">
        <cfvo type="percent" val="0"/>
        <cfvo type="num" val="0.5"/>
        <cfvo type="num" val="1"/>
      </iconSet>
    </cfRule>
  </conditionalFormatting>
  <dataValidations count="3">
    <dataValidation type="list" allowBlank="1" showInputMessage="1" showErrorMessage="1" sqref="D6" xr:uid="{00000000-0002-0000-0400-000000000000}">
      <formula1>"PSH,TH,RRH,Other"</formula1>
    </dataValidation>
    <dataValidation type="list" allowBlank="1" showInputMessage="1" showErrorMessage="1" sqref="C9" xr:uid="{00000000-0002-0000-0400-000001000000}">
      <formula1>"Yes,No"</formula1>
    </dataValidation>
    <dataValidation type="date" allowBlank="1" showInputMessage="1" showErrorMessage="1" sqref="F9:G9" xr:uid="{00000000-0002-0000-0400-000002000000}">
      <formula1>43070</formula1>
      <formula2>55153</formula2>
    </dataValidation>
  </dataValidations>
  <pageMargins left="0.7" right="0.7" top="0.75" bottom="0.75" header="0.3" footer="0.3"/>
  <pageSetup scale="93" orientation="portrait" r:id="rId1"/>
  <headerFooter>
    <oddFooter>&amp;L&amp;10&amp;D, &amp;T&amp;R&amp;10Page &amp;P of &amp;N</oddFooter>
  </headerFooter>
  <rowBreaks count="3" manualBreakCount="3">
    <brk id="44" max="6" man="1"/>
    <brk id="72" max="6" man="1"/>
    <brk id="103" max="6"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4000000}">
          <x14:formula1>
            <xm:f>'Project Type List'!$A$2:$A$5</xm:f>
          </x14:formula1>
          <xm:sqref>D6</xm:sqref>
        </x14:dataValidation>
        <x14:dataValidation type="list" allowBlank="1" showInputMessage="1" showErrorMessage="1" xr:uid="{00000000-0002-0000-0400-000005000000}">
          <x14:formula1>
            <xm:f>'List CT-503 Agency Names'!$A$2:$A$23</xm:f>
          </x14:formula1>
          <xm:sqref>B4</xm:sqref>
        </x14:dataValidation>
        <x14:dataValidation type="list" allowBlank="1" showInputMessage="1" showErrorMessage="1" xr:uid="{00000000-0002-0000-0400-000003000000}">
          <x14:formula1>
            <xm:f>'List CT-503 Project Names'!$A$2:$A$43</xm:f>
          </x14:formula1>
          <xm:sqref>B5</xm:sqref>
        </x14:dataValidation>
        <x14:dataValidation type="list" allowBlank="1" showInputMessage="1" showErrorMessage="1" xr:uid="{00000000-0002-0000-0400-000006000000}">
          <x14:formula1>
            <xm:f>'List CT-503 Grant #'!$A$1:$A$38</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D9"/>
  <sheetViews>
    <sheetView workbookViewId="0">
      <selection activeCell="A29" sqref="A29"/>
    </sheetView>
  </sheetViews>
  <sheetFormatPr defaultColWidth="8.85546875" defaultRowHeight="15"/>
  <cols>
    <col min="1" max="1" width="38.140625" bestFit="1" customWidth="1"/>
  </cols>
  <sheetData>
    <row r="1" spans="1:4">
      <c r="A1" t="s">
        <v>212</v>
      </c>
    </row>
    <row r="3" spans="1:4">
      <c r="A3" t="s">
        <v>214</v>
      </c>
    </row>
    <row r="4" spans="1:4">
      <c r="A4" t="s">
        <v>213</v>
      </c>
      <c r="B4" t="s">
        <v>216</v>
      </c>
      <c r="C4" t="s">
        <v>217</v>
      </c>
      <c r="D4" t="s">
        <v>218</v>
      </c>
    </row>
    <row r="5" spans="1:4">
      <c r="A5" t="s">
        <v>215</v>
      </c>
      <c r="B5">
        <f>C5+D5</f>
        <v>483</v>
      </c>
      <c r="C5">
        <v>302</v>
      </c>
      <c r="D5">
        <v>181</v>
      </c>
    </row>
    <row r="6" spans="1:4">
      <c r="A6" t="s">
        <v>221</v>
      </c>
      <c r="B6">
        <f t="shared" ref="B6:B8" si="0">C6+D6</f>
        <v>77</v>
      </c>
      <c r="C6">
        <v>35</v>
      </c>
      <c r="D6">
        <v>42</v>
      </c>
    </row>
    <row r="7" spans="1:4">
      <c r="A7" t="s">
        <v>222</v>
      </c>
      <c r="B7" s="53">
        <f>B6/B5</f>
        <v>0.15942028985507245</v>
      </c>
      <c r="C7" s="53">
        <f t="shared" ref="C7:D7" si="1">C6/C5</f>
        <v>0.11589403973509933</v>
      </c>
      <c r="D7" s="53">
        <f t="shared" si="1"/>
        <v>0.23204419889502761</v>
      </c>
    </row>
    <row r="8" spans="1:4">
      <c r="A8" t="s">
        <v>219</v>
      </c>
      <c r="B8">
        <f t="shared" si="0"/>
        <v>125</v>
      </c>
      <c r="C8">
        <v>80</v>
      </c>
      <c r="D8">
        <v>45</v>
      </c>
    </row>
    <row r="9" spans="1:4">
      <c r="A9" t="s">
        <v>220</v>
      </c>
      <c r="B9" s="53">
        <f>B8/B5</f>
        <v>0.25879917184265011</v>
      </c>
      <c r="C9" s="53">
        <f t="shared" ref="C9:D9" si="2">C8/C5</f>
        <v>0.26490066225165565</v>
      </c>
      <c r="D9" s="53">
        <f t="shared" si="2"/>
        <v>0.24861878453038674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REQUIRED Performance Eval Tool</vt:lpstr>
      <vt:lpstr>REQUIRED eLOCCS Draws</vt:lpstr>
      <vt:lpstr>REQUIRED CostEffectivenessData</vt:lpstr>
      <vt:lpstr>ResourceOnly APR Table Examples</vt:lpstr>
      <vt:lpstr>ResourceOnly Scoring Benchmarks</vt:lpstr>
      <vt:lpstr>Configuration</vt:lpstr>
      <vt:lpstr>Monitoring Tool v1.2 EXAMPLE</vt:lpstr>
      <vt:lpstr>Monitoring Tool v1.1 Test</vt:lpstr>
      <vt:lpstr>SPMs Data</vt:lpstr>
      <vt:lpstr>List CT-503 Project Names</vt:lpstr>
      <vt:lpstr>List CT-503 Grantee Names</vt:lpstr>
      <vt:lpstr>List CT-503 Agency Names</vt:lpstr>
      <vt:lpstr>List Yes No NA</vt:lpstr>
      <vt:lpstr>List CT-503 Grant #</vt:lpstr>
      <vt:lpstr>Project Type List</vt:lpstr>
      <vt:lpstr>'Monitoring Tool v1.1 Test'!Print_Area</vt:lpstr>
      <vt:lpstr>'Monitoring Tool v1.2 EXAMPLE'!Print_Area</vt:lpstr>
      <vt:lpstr>'REQUIRED CostEffectivenessData'!Print_Area</vt:lpstr>
      <vt:lpstr>'REQUIRED eLOCCS Draws'!Print_Area</vt:lpstr>
      <vt:lpstr>'REQUIRED Performance Eval Tool'!Print_Area</vt:lpstr>
      <vt:lpstr>'ResourceOnly APR Table Examples'!Print_Area</vt:lpstr>
      <vt:lpstr>'ResourceOnly Scoring Benchmarks'!Print_Area</vt:lpstr>
      <vt:lpstr>'Monitoring Tool v1.1 Test'!Print_Titles</vt:lpstr>
      <vt:lpstr>'Monitoring Tool v1.2 EXAMPLE'!Print_Titles</vt:lpstr>
      <vt:lpstr>'REQUIRED CostEffectivenessData'!Print_Titles</vt:lpstr>
      <vt:lpstr>'REQUIRED Performance Eval Tool'!Print_Titles</vt:lpstr>
      <vt:lpstr>'ResourceOnly APR Table Examples'!Print_Titles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Rubenstein</dc:creator>
  <cp:lastModifiedBy>Christy Rubenstein</cp:lastModifiedBy>
  <cp:lastPrinted>2018-06-15T15:43:51Z</cp:lastPrinted>
  <dcterms:created xsi:type="dcterms:W3CDTF">2017-12-06T17:47:09Z</dcterms:created>
  <dcterms:modified xsi:type="dcterms:W3CDTF">2018-06-26T15:57:52Z</dcterms:modified>
</cp:coreProperties>
</file>